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xr:revisionPtr revIDLastSave="0" documentId="13_ncr:1_{17ACB57A-9CD5-4AB7-AFA2-58175AF52AD9}" xr6:coauthVersionLast="47" xr6:coauthVersionMax="47" xr10:uidLastSave="{00000000-0000-0000-0000-000000000000}"/>
  <bookViews>
    <workbookView xWindow="-120" yWindow="-120" windowWidth="17520" windowHeight="12600" xr2:uid="{00000000-000D-0000-FFFF-FFFF00000000}"/>
  </bookViews>
  <sheets>
    <sheet name="TDSheet" sheetId="1" r:id="rId1"/>
  </sheets>
  <definedNames>
    <definedName name="_xlnm.Print_Area" localSheetId="0">TDSheet!$AL$213:$BU$235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U231" i="1" l="1"/>
  <c r="BT231" i="1"/>
  <c r="BS231" i="1"/>
  <c r="BR231" i="1"/>
  <c r="BP231" i="1"/>
  <c r="BO231" i="1"/>
  <c r="BM231" i="1"/>
  <c r="BL231" i="1"/>
  <c r="BG231" i="1"/>
  <c r="BD231" i="1"/>
  <c r="AJ231" i="1"/>
  <c r="AI231" i="1"/>
  <c r="AH231" i="1"/>
  <c r="AG231" i="1"/>
  <c r="AE231" i="1"/>
  <c r="AD231" i="1"/>
  <c r="AB231" i="1"/>
  <c r="AA231" i="1"/>
  <c r="V231" i="1"/>
  <c r="S231" i="1"/>
  <c r="BU228" i="1"/>
  <c r="BT228" i="1"/>
  <c r="BS228" i="1"/>
  <c r="BR228" i="1"/>
  <c r="BP228" i="1"/>
  <c r="BO228" i="1"/>
  <c r="BM228" i="1"/>
  <c r="BL228" i="1"/>
  <c r="BG228" i="1"/>
  <c r="BD228" i="1"/>
  <c r="AJ228" i="1"/>
  <c r="AI228" i="1"/>
  <c r="AH228" i="1"/>
  <c r="AG228" i="1"/>
  <c r="AE228" i="1"/>
  <c r="AD228" i="1"/>
  <c r="AB228" i="1"/>
  <c r="AA228" i="1"/>
  <c r="V228" i="1"/>
  <c r="S228" i="1"/>
  <c r="BU222" i="1"/>
  <c r="BT222" i="1"/>
  <c r="BS222" i="1"/>
  <c r="BR222" i="1"/>
  <c r="BP222" i="1"/>
  <c r="BO222" i="1"/>
  <c r="BM222" i="1"/>
  <c r="BL222" i="1"/>
  <c r="BG222" i="1"/>
  <c r="BD222" i="1"/>
  <c r="BD213" i="1" s="1"/>
  <c r="AJ222" i="1"/>
  <c r="AI222" i="1"/>
  <c r="AI213" i="1" s="1"/>
  <c r="AH222" i="1"/>
  <c r="AG222" i="1"/>
  <c r="AG213" i="1" s="1"/>
  <c r="AE222" i="1"/>
  <c r="AD222" i="1"/>
  <c r="AD213" i="1" s="1"/>
  <c r="AB222" i="1"/>
  <c r="AA222" i="1"/>
  <c r="AA213" i="1" s="1"/>
  <c r="V222" i="1"/>
  <c r="S222" i="1"/>
  <c r="S213" i="1" s="1"/>
  <c r="BU220" i="1"/>
  <c r="BT220" i="1"/>
  <c r="BT214" i="1" s="1"/>
  <c r="BT213" i="1" s="1"/>
  <c r="BS220" i="1"/>
  <c r="BR220" i="1"/>
  <c r="BR214" i="1" s="1"/>
  <c r="BR213" i="1" s="1"/>
  <c r="BP220" i="1"/>
  <c r="BO220" i="1"/>
  <c r="BO214" i="1" s="1"/>
  <c r="BO213" i="1" s="1"/>
  <c r="BM220" i="1"/>
  <c r="BL220" i="1"/>
  <c r="BL214" i="1" s="1"/>
  <c r="BL213" i="1" s="1"/>
  <c r="BG220" i="1"/>
  <c r="AJ220" i="1"/>
  <c r="AI220" i="1"/>
  <c r="AH220" i="1"/>
  <c r="AG220" i="1"/>
  <c r="AE220" i="1"/>
  <c r="AD220" i="1"/>
  <c r="AB220" i="1"/>
  <c r="AA220" i="1"/>
  <c r="V220" i="1"/>
  <c r="V219" i="1" s="1"/>
  <c r="V214" i="1" s="1"/>
  <c r="V213" i="1" s="1"/>
  <c r="BU214" i="1"/>
  <c r="BS214" i="1"/>
  <c r="BP214" i="1"/>
  <c r="BM214" i="1"/>
  <c r="BG214" i="1"/>
  <c r="BD214" i="1"/>
  <c r="AJ214" i="1"/>
  <c r="AI214" i="1"/>
  <c r="AH214" i="1"/>
  <c r="AG214" i="1"/>
  <c r="AE214" i="1"/>
  <c r="AD214" i="1"/>
  <c r="AB214" i="1"/>
  <c r="AA214" i="1"/>
  <c r="S214" i="1"/>
  <c r="BU213" i="1"/>
  <c r="BS213" i="1"/>
  <c r="BP213" i="1"/>
  <c r="BM213" i="1"/>
  <c r="BG213" i="1"/>
  <c r="AJ213" i="1"/>
  <c r="AH213" i="1"/>
  <c r="AE213" i="1"/>
  <c r="AB213" i="1"/>
  <c r="BU208" i="1"/>
  <c r="BT208" i="1"/>
  <c r="BS208" i="1"/>
  <c r="BR208" i="1"/>
  <c r="BP208" i="1"/>
  <c r="BO208" i="1"/>
  <c r="BM208" i="1"/>
  <c r="BL208" i="1"/>
  <c r="BG208" i="1"/>
  <c r="BD208" i="1"/>
  <c r="AJ208" i="1"/>
  <c r="AI208" i="1"/>
  <c r="AH208" i="1"/>
  <c r="AG208" i="1"/>
  <c r="AE208" i="1"/>
  <c r="AD208" i="1"/>
  <c r="AB208" i="1"/>
  <c r="AA208" i="1"/>
  <c r="V208" i="1"/>
  <c r="S208" i="1"/>
  <c r="BU205" i="1"/>
  <c r="BT205" i="1"/>
  <c r="BS205" i="1"/>
  <c r="BR205" i="1"/>
  <c r="BP205" i="1"/>
  <c r="BO205" i="1"/>
  <c r="BM205" i="1"/>
  <c r="BL205" i="1"/>
  <c r="BG205" i="1"/>
  <c r="BD205" i="1"/>
  <c r="AJ205" i="1"/>
  <c r="AI205" i="1"/>
  <c r="AH205" i="1"/>
  <c r="AG205" i="1"/>
  <c r="AE205" i="1"/>
  <c r="AD205" i="1"/>
  <c r="AB205" i="1"/>
  <c r="AA205" i="1"/>
  <c r="V205" i="1"/>
  <c r="S205" i="1"/>
  <c r="BU198" i="1"/>
  <c r="BT198" i="1"/>
  <c r="BS198" i="1"/>
  <c r="BR198" i="1"/>
  <c r="BP198" i="1"/>
  <c r="BO198" i="1"/>
  <c r="BM198" i="1"/>
  <c r="BL198" i="1"/>
  <c r="BG198" i="1"/>
  <c r="BD198" i="1"/>
  <c r="AJ198" i="1"/>
  <c r="AI198" i="1"/>
  <c r="AH198" i="1"/>
  <c r="AG198" i="1"/>
  <c r="AE198" i="1"/>
  <c r="AD198" i="1"/>
  <c r="AB198" i="1"/>
  <c r="AA198" i="1"/>
  <c r="V198" i="1"/>
  <c r="S198" i="1"/>
  <c r="BU196" i="1"/>
  <c r="BT196" i="1"/>
  <c r="BS196" i="1"/>
  <c r="BR196" i="1"/>
  <c r="BP196" i="1"/>
  <c r="BO196" i="1"/>
  <c r="BM196" i="1"/>
  <c r="BL196" i="1"/>
  <c r="BG196" i="1"/>
  <c r="AJ196" i="1"/>
  <c r="AI196" i="1"/>
  <c r="AI190" i="1" s="1"/>
  <c r="AH196" i="1"/>
  <c r="AG196" i="1"/>
  <c r="AG190" i="1" s="1"/>
  <c r="AE196" i="1"/>
  <c r="AD196" i="1"/>
  <c r="AD190" i="1" s="1"/>
  <c r="AB196" i="1"/>
  <c r="AA196" i="1"/>
  <c r="AA190" i="1" s="1"/>
  <c r="V196" i="1"/>
  <c r="BU191" i="1"/>
  <c r="BT191" i="1"/>
  <c r="BS191" i="1"/>
  <c r="BR191" i="1"/>
  <c r="BP191" i="1"/>
  <c r="BO191" i="1"/>
  <c r="BM191" i="1"/>
  <c r="BL191" i="1"/>
  <c r="BG191" i="1"/>
  <c r="BD191" i="1"/>
  <c r="AJ191" i="1"/>
  <c r="AI191" i="1"/>
  <c r="AH191" i="1"/>
  <c r="AG191" i="1"/>
  <c r="AE191" i="1"/>
  <c r="AD191" i="1"/>
  <c r="AB191" i="1"/>
  <c r="AA191" i="1"/>
  <c r="V191" i="1"/>
  <c r="S191" i="1"/>
  <c r="BU190" i="1"/>
  <c r="BT190" i="1"/>
  <c r="BS190" i="1"/>
  <c r="BR190" i="1"/>
  <c r="BP190" i="1"/>
  <c r="BO190" i="1"/>
  <c r="BM190" i="1"/>
  <c r="BL190" i="1"/>
  <c r="BG190" i="1"/>
  <c r="BD190" i="1"/>
  <c r="AJ190" i="1"/>
  <c r="AH190" i="1"/>
  <c r="AE190" i="1"/>
  <c r="AB190" i="1"/>
  <c r="V190" i="1"/>
  <c r="S190" i="1"/>
  <c r="BU185" i="1"/>
  <c r="BT185" i="1"/>
  <c r="BS185" i="1"/>
  <c r="BR185" i="1"/>
  <c r="BP185" i="1"/>
  <c r="BO185" i="1"/>
  <c r="BM185" i="1"/>
  <c r="BL185" i="1"/>
  <c r="BG185" i="1"/>
  <c r="BD185" i="1"/>
  <c r="AJ185" i="1"/>
  <c r="AI185" i="1"/>
  <c r="AH185" i="1"/>
  <c r="AG185" i="1"/>
  <c r="AE185" i="1"/>
  <c r="AD185" i="1"/>
  <c r="AB185" i="1"/>
  <c r="AA185" i="1"/>
  <c r="V185" i="1"/>
  <c r="S185" i="1"/>
  <c r="BU182" i="1"/>
  <c r="BT182" i="1"/>
  <c r="BS182" i="1"/>
  <c r="BR182" i="1"/>
  <c r="BP182" i="1"/>
  <c r="BO182" i="1"/>
  <c r="BM182" i="1"/>
  <c r="BL182" i="1"/>
  <c r="BG182" i="1"/>
  <c r="BD182" i="1"/>
  <c r="AJ182" i="1"/>
  <c r="AI182" i="1"/>
  <c r="AH182" i="1"/>
  <c r="AG182" i="1"/>
  <c r="AE182" i="1"/>
  <c r="AD182" i="1"/>
  <c r="AB182" i="1"/>
  <c r="AA182" i="1"/>
  <c r="V182" i="1"/>
  <c r="S182" i="1"/>
  <c r="BU175" i="1"/>
  <c r="BT175" i="1"/>
  <c r="BS175" i="1"/>
  <c r="BR175" i="1"/>
  <c r="BP175" i="1"/>
  <c r="BO175" i="1"/>
  <c r="BM175" i="1"/>
  <c r="BL175" i="1"/>
  <c r="BG175" i="1"/>
  <c r="BD175" i="1"/>
  <c r="AJ175" i="1"/>
  <c r="AI175" i="1"/>
  <c r="AH175" i="1"/>
  <c r="AG175" i="1"/>
  <c r="AE175" i="1"/>
  <c r="AD175" i="1"/>
  <c r="AB175" i="1"/>
  <c r="AA175" i="1"/>
  <c r="V175" i="1"/>
  <c r="S175" i="1"/>
  <c r="BU173" i="1"/>
  <c r="BT173" i="1"/>
  <c r="BS173" i="1"/>
  <c r="BR173" i="1"/>
  <c r="BP173" i="1"/>
  <c r="BO173" i="1"/>
  <c r="BM173" i="1"/>
  <c r="BL173" i="1"/>
  <c r="BG173" i="1"/>
  <c r="AJ173" i="1"/>
  <c r="AI173" i="1"/>
  <c r="AI166" i="1" s="1"/>
  <c r="AH173" i="1"/>
  <c r="AG173" i="1"/>
  <c r="AG166" i="1" s="1"/>
  <c r="AE173" i="1"/>
  <c r="AD173" i="1"/>
  <c r="AD166" i="1" s="1"/>
  <c r="AB173" i="1"/>
  <c r="AA173" i="1"/>
  <c r="AA166" i="1" s="1"/>
  <c r="V173" i="1"/>
  <c r="BU167" i="1"/>
  <c r="BT167" i="1"/>
  <c r="BS167" i="1"/>
  <c r="BR167" i="1"/>
  <c r="BP167" i="1"/>
  <c r="BO167" i="1"/>
  <c r="BM167" i="1"/>
  <c r="BL167" i="1"/>
  <c r="BG167" i="1"/>
  <c r="BD167" i="1"/>
  <c r="AJ167" i="1"/>
  <c r="AI167" i="1"/>
  <c r="AH167" i="1"/>
  <c r="AG167" i="1"/>
  <c r="AE167" i="1"/>
  <c r="AD167" i="1"/>
  <c r="AB167" i="1"/>
  <c r="AA167" i="1"/>
  <c r="V167" i="1"/>
  <c r="S167" i="1"/>
  <c r="BU166" i="1"/>
  <c r="BT166" i="1"/>
  <c r="BS166" i="1"/>
  <c r="BR166" i="1"/>
  <c r="BP166" i="1"/>
  <c r="BO166" i="1"/>
  <c r="BM166" i="1"/>
  <c r="BL166" i="1"/>
  <c r="BG166" i="1"/>
  <c r="BD166" i="1"/>
  <c r="AJ166" i="1"/>
  <c r="AH166" i="1"/>
  <c r="AE166" i="1"/>
  <c r="AB166" i="1"/>
  <c r="V166" i="1"/>
  <c r="S166" i="1"/>
  <c r="BU162" i="1"/>
  <c r="BT162" i="1"/>
  <c r="BS162" i="1"/>
  <c r="BR162" i="1"/>
  <c r="BP162" i="1"/>
  <c r="BO162" i="1"/>
  <c r="BM162" i="1"/>
  <c r="BL162" i="1"/>
  <c r="BG162" i="1"/>
  <c r="BD162" i="1"/>
  <c r="AJ162" i="1"/>
  <c r="AI162" i="1"/>
  <c r="AH162" i="1"/>
  <c r="AG162" i="1"/>
  <c r="AE162" i="1"/>
  <c r="AD162" i="1"/>
  <c r="AB162" i="1"/>
  <c r="AA162" i="1"/>
  <c r="V162" i="1"/>
  <c r="S162" i="1"/>
  <c r="BU159" i="1"/>
  <c r="BT159" i="1"/>
  <c r="BS159" i="1"/>
  <c r="BR159" i="1"/>
  <c r="BP159" i="1"/>
  <c r="BO159" i="1"/>
  <c r="BM159" i="1"/>
  <c r="BL159" i="1"/>
  <c r="BG159" i="1"/>
  <c r="BD159" i="1"/>
  <c r="AJ159" i="1"/>
  <c r="AI159" i="1"/>
  <c r="AH159" i="1"/>
  <c r="AG159" i="1"/>
  <c r="AE159" i="1"/>
  <c r="AD159" i="1"/>
  <c r="AB159" i="1"/>
  <c r="AA159" i="1"/>
  <c r="AA145" i="1" s="1"/>
  <c r="V159" i="1"/>
  <c r="S159" i="1"/>
  <c r="BU152" i="1"/>
  <c r="BT152" i="1"/>
  <c r="BS152" i="1"/>
  <c r="BR152" i="1"/>
  <c r="BP152" i="1"/>
  <c r="BO152" i="1"/>
  <c r="BM152" i="1"/>
  <c r="BL152" i="1"/>
  <c r="BG152" i="1"/>
  <c r="BD152" i="1"/>
  <c r="BD145" i="1" s="1"/>
  <c r="AJ152" i="1"/>
  <c r="AI152" i="1"/>
  <c r="AI145" i="1" s="1"/>
  <c r="AH152" i="1"/>
  <c r="AG152" i="1"/>
  <c r="AG145" i="1" s="1"/>
  <c r="AE152" i="1"/>
  <c r="AD152" i="1"/>
  <c r="AD145" i="1" s="1"/>
  <c r="V152" i="1"/>
  <c r="S152" i="1"/>
  <c r="S145" i="1" s="1"/>
  <c r="BU150" i="1"/>
  <c r="BT150" i="1"/>
  <c r="BT145" i="1" s="1"/>
  <c r="BS150" i="1"/>
  <c r="BR150" i="1"/>
  <c r="BR145" i="1" s="1"/>
  <c r="BP150" i="1"/>
  <c r="BO150" i="1"/>
  <c r="BO145" i="1" s="1"/>
  <c r="BM150" i="1"/>
  <c r="BL150" i="1"/>
  <c r="BL145" i="1" s="1"/>
  <c r="BG150" i="1"/>
  <c r="AJ150" i="1"/>
  <c r="AI150" i="1"/>
  <c r="AH150" i="1"/>
  <c r="AG150" i="1"/>
  <c r="AE150" i="1"/>
  <c r="AD150" i="1"/>
  <c r="AB150" i="1"/>
  <c r="AA150" i="1"/>
  <c r="V150" i="1"/>
  <c r="V149" i="1" s="1"/>
  <c r="V146" i="1" s="1"/>
  <c r="V145" i="1" s="1"/>
  <c r="BU146" i="1"/>
  <c r="BT146" i="1"/>
  <c r="BS146" i="1"/>
  <c r="BR146" i="1"/>
  <c r="BP146" i="1"/>
  <c r="BO146" i="1"/>
  <c r="BM146" i="1"/>
  <c r="BL146" i="1"/>
  <c r="BG146" i="1"/>
  <c r="BD146" i="1"/>
  <c r="AJ146" i="1"/>
  <c r="AI146" i="1"/>
  <c r="AH146" i="1"/>
  <c r="AG146" i="1"/>
  <c r="AE146" i="1"/>
  <c r="AD146" i="1"/>
  <c r="AB146" i="1"/>
  <c r="AA146" i="1"/>
  <c r="S146" i="1"/>
  <c r="BU145" i="1"/>
  <c r="BS145" i="1"/>
  <c r="BP145" i="1"/>
  <c r="BM145" i="1"/>
  <c r="BG145" i="1"/>
  <c r="AJ145" i="1"/>
  <c r="AH145" i="1"/>
  <c r="AE145" i="1"/>
  <c r="AB145" i="1"/>
  <c r="BU141" i="1"/>
  <c r="BT141" i="1"/>
  <c r="BS141" i="1"/>
  <c r="BR141" i="1"/>
  <c r="BP141" i="1"/>
  <c r="BO141" i="1"/>
  <c r="BM141" i="1"/>
  <c r="BL141" i="1"/>
  <c r="BG141" i="1"/>
  <c r="BD141" i="1"/>
  <c r="AJ141" i="1"/>
  <c r="AI141" i="1"/>
  <c r="AH141" i="1"/>
  <c r="AG141" i="1"/>
  <c r="AE141" i="1"/>
  <c r="AD141" i="1"/>
  <c r="AB141" i="1"/>
  <c r="AA141" i="1"/>
  <c r="V141" i="1"/>
  <c r="S141" i="1"/>
  <c r="BU138" i="1"/>
  <c r="BT138" i="1"/>
  <c r="BS138" i="1"/>
  <c r="BR138" i="1"/>
  <c r="BP138" i="1"/>
  <c r="BO138" i="1"/>
  <c r="BM138" i="1"/>
  <c r="BL138" i="1"/>
  <c r="BG138" i="1"/>
  <c r="BD138" i="1"/>
  <c r="AJ138" i="1"/>
  <c r="AI138" i="1"/>
  <c r="AH138" i="1"/>
  <c r="AG138" i="1"/>
  <c r="AE138" i="1"/>
  <c r="AD138" i="1"/>
  <c r="AB138" i="1"/>
  <c r="AA138" i="1"/>
  <c r="V138" i="1"/>
  <c r="S138" i="1"/>
  <c r="BU131" i="1"/>
  <c r="BU124" i="1" s="1"/>
  <c r="BT131" i="1"/>
  <c r="BS131" i="1"/>
  <c r="BS124" i="1" s="1"/>
  <c r="BR131" i="1"/>
  <c r="BP131" i="1"/>
  <c r="BP124" i="1" s="1"/>
  <c r="BO131" i="1"/>
  <c r="BM131" i="1"/>
  <c r="BM124" i="1" s="1"/>
  <c r="BL131" i="1"/>
  <c r="BG131" i="1"/>
  <c r="BG124" i="1" s="1"/>
  <c r="BD131" i="1"/>
  <c r="AJ131" i="1"/>
  <c r="AI131" i="1"/>
  <c r="AH131" i="1"/>
  <c r="AG131" i="1"/>
  <c r="AE131" i="1"/>
  <c r="AD131" i="1"/>
  <c r="AB131" i="1"/>
  <c r="AA131" i="1"/>
  <c r="V131" i="1"/>
  <c r="S131" i="1"/>
  <c r="AJ129" i="1"/>
  <c r="AJ124" i="1" s="1"/>
  <c r="AI129" i="1"/>
  <c r="AH129" i="1"/>
  <c r="AH124" i="1" s="1"/>
  <c r="AG129" i="1"/>
  <c r="AE129" i="1"/>
  <c r="AE124" i="1" s="1"/>
  <c r="AD129" i="1"/>
  <c r="AB129" i="1"/>
  <c r="AB124" i="1" s="1"/>
  <c r="AA129" i="1"/>
  <c r="V129" i="1"/>
  <c r="V124" i="1" s="1"/>
  <c r="BU125" i="1"/>
  <c r="BT125" i="1"/>
  <c r="BS125" i="1"/>
  <c r="BR125" i="1"/>
  <c r="BP125" i="1"/>
  <c r="BO125" i="1"/>
  <c r="BM125" i="1"/>
  <c r="BL125" i="1"/>
  <c r="BG125" i="1"/>
  <c r="BD125" i="1"/>
  <c r="AJ125" i="1"/>
  <c r="AI125" i="1"/>
  <c r="AH125" i="1"/>
  <c r="AG125" i="1"/>
  <c r="AE125" i="1"/>
  <c r="AD125" i="1"/>
  <c r="AB125" i="1"/>
  <c r="AA125" i="1"/>
  <c r="V125" i="1"/>
  <c r="S125" i="1"/>
  <c r="BT124" i="1"/>
  <c r="BR124" i="1"/>
  <c r="BO124" i="1"/>
  <c r="BL124" i="1"/>
  <c r="BD124" i="1"/>
  <c r="AI124" i="1"/>
  <c r="AG124" i="1"/>
  <c r="AD124" i="1"/>
  <c r="AA124" i="1"/>
  <c r="S124" i="1"/>
  <c r="BU120" i="1"/>
  <c r="BT120" i="1"/>
  <c r="BS120" i="1"/>
  <c r="BR120" i="1"/>
  <c r="BP120" i="1"/>
  <c r="BO120" i="1"/>
  <c r="BM120" i="1"/>
  <c r="BL120" i="1"/>
  <c r="BG120" i="1"/>
  <c r="BD120" i="1"/>
  <c r="AJ120" i="1"/>
  <c r="AI120" i="1"/>
  <c r="AH120" i="1"/>
  <c r="AG120" i="1"/>
  <c r="AE120" i="1"/>
  <c r="AD120" i="1"/>
  <c r="AB120" i="1"/>
  <c r="AA120" i="1"/>
  <c r="V120" i="1"/>
  <c r="S120" i="1"/>
  <c r="BU117" i="1"/>
  <c r="BT117" i="1"/>
  <c r="BS117" i="1"/>
  <c r="BR117" i="1"/>
  <c r="BP117" i="1"/>
  <c r="BO117" i="1"/>
  <c r="BM117" i="1"/>
  <c r="BL117" i="1"/>
  <c r="BG117" i="1"/>
  <c r="BD117" i="1"/>
  <c r="AJ117" i="1"/>
  <c r="AI117" i="1"/>
  <c r="AH117" i="1"/>
  <c r="AG117" i="1"/>
  <c r="AE117" i="1"/>
  <c r="AD117" i="1"/>
  <c r="AB117" i="1"/>
  <c r="AA117" i="1"/>
  <c r="V117" i="1"/>
  <c r="S117" i="1"/>
  <c r="BU110" i="1"/>
  <c r="BT110" i="1"/>
  <c r="BS110" i="1"/>
  <c r="BR110" i="1"/>
  <c r="BP110" i="1"/>
  <c r="BO110" i="1"/>
  <c r="BM110" i="1"/>
  <c r="BL110" i="1"/>
  <c r="BG110" i="1"/>
  <c r="BD110" i="1"/>
  <c r="AJ110" i="1"/>
  <c r="AI110" i="1"/>
  <c r="AH110" i="1"/>
  <c r="AG110" i="1"/>
  <c r="AE110" i="1"/>
  <c r="AD110" i="1"/>
  <c r="AB110" i="1"/>
  <c r="AA110" i="1"/>
  <c r="V110" i="1"/>
  <c r="S110" i="1"/>
  <c r="BU108" i="1"/>
  <c r="BT108" i="1"/>
  <c r="BS108" i="1"/>
  <c r="BR108" i="1"/>
  <c r="BP108" i="1"/>
  <c r="BO108" i="1"/>
  <c r="BM108" i="1"/>
  <c r="BL108" i="1"/>
  <c r="BG108" i="1"/>
  <c r="AJ108" i="1"/>
  <c r="AJ102" i="1" s="1"/>
  <c r="AI108" i="1"/>
  <c r="AH108" i="1"/>
  <c r="AH102" i="1" s="1"/>
  <c r="AG108" i="1"/>
  <c r="AE108" i="1"/>
  <c r="AE102" i="1" s="1"/>
  <c r="AD108" i="1"/>
  <c r="AB108" i="1"/>
  <c r="AB102" i="1" s="1"/>
  <c r="AA108" i="1"/>
  <c r="V108" i="1"/>
  <c r="V102" i="1" s="1"/>
  <c r="BU103" i="1"/>
  <c r="BT103" i="1"/>
  <c r="BS103" i="1"/>
  <c r="BR103" i="1"/>
  <c r="BP103" i="1"/>
  <c r="BO103" i="1"/>
  <c r="BM103" i="1"/>
  <c r="BL103" i="1"/>
  <c r="BG103" i="1"/>
  <c r="BD103" i="1"/>
  <c r="AJ103" i="1"/>
  <c r="AI103" i="1"/>
  <c r="AH103" i="1"/>
  <c r="AG103" i="1"/>
  <c r="AE103" i="1"/>
  <c r="AD103" i="1"/>
  <c r="AB103" i="1"/>
  <c r="AA103" i="1"/>
  <c r="V103" i="1"/>
  <c r="S103" i="1"/>
  <c r="BU102" i="1"/>
  <c r="BT102" i="1"/>
  <c r="BS102" i="1"/>
  <c r="BR102" i="1"/>
  <c r="BP102" i="1"/>
  <c r="BO102" i="1"/>
  <c r="BM102" i="1"/>
  <c r="BL102" i="1"/>
  <c r="BG102" i="1"/>
  <c r="BD102" i="1"/>
  <c r="AI102" i="1"/>
  <c r="AG102" i="1"/>
  <c r="AD102" i="1"/>
  <c r="AA102" i="1"/>
  <c r="S102" i="1"/>
  <c r="BU98" i="1"/>
  <c r="BT98" i="1"/>
  <c r="BS98" i="1"/>
  <c r="BR98" i="1"/>
  <c r="BP98" i="1"/>
  <c r="BO98" i="1"/>
  <c r="BM98" i="1"/>
  <c r="BL98" i="1"/>
  <c r="BG98" i="1"/>
  <c r="BD98" i="1"/>
  <c r="AJ98" i="1"/>
  <c r="AI98" i="1"/>
  <c r="AH98" i="1"/>
  <c r="AG98" i="1"/>
  <c r="AE98" i="1"/>
  <c r="AD98" i="1"/>
  <c r="AB98" i="1"/>
  <c r="AA98" i="1"/>
  <c r="V98" i="1"/>
  <c r="S98" i="1"/>
  <c r="BU95" i="1"/>
  <c r="BT95" i="1"/>
  <c r="BS95" i="1"/>
  <c r="BR95" i="1"/>
  <c r="BP95" i="1"/>
  <c r="BO95" i="1"/>
  <c r="BM95" i="1"/>
  <c r="BL95" i="1"/>
  <c r="BG95" i="1"/>
  <c r="BD95" i="1"/>
  <c r="AJ95" i="1"/>
  <c r="AI95" i="1"/>
  <c r="AH95" i="1"/>
  <c r="AG95" i="1"/>
  <c r="AE95" i="1"/>
  <c r="AD95" i="1"/>
  <c r="AB95" i="1"/>
  <c r="AA95" i="1"/>
  <c r="V95" i="1"/>
  <c r="S95" i="1"/>
  <c r="BU88" i="1"/>
  <c r="BT88" i="1"/>
  <c r="BS88" i="1"/>
  <c r="BR88" i="1"/>
  <c r="BO88" i="1"/>
  <c r="BM88" i="1"/>
  <c r="BL88" i="1"/>
  <c r="BG88" i="1"/>
  <c r="BD88" i="1"/>
  <c r="AJ88" i="1"/>
  <c r="AI88" i="1"/>
  <c r="AH88" i="1"/>
  <c r="AG88" i="1"/>
  <c r="AE88" i="1"/>
  <c r="AD88" i="1"/>
  <c r="AB88" i="1"/>
  <c r="AA88" i="1"/>
  <c r="V88" i="1"/>
  <c r="S88" i="1"/>
  <c r="BU86" i="1"/>
  <c r="BU81" i="1" s="1"/>
  <c r="BT86" i="1"/>
  <c r="BS86" i="1"/>
  <c r="BS81" i="1" s="1"/>
  <c r="BR86" i="1"/>
  <c r="BO86" i="1"/>
  <c r="BM86" i="1"/>
  <c r="BL86" i="1"/>
  <c r="BG86" i="1"/>
  <c r="AJ86" i="1"/>
  <c r="AI86" i="1"/>
  <c r="AH86" i="1"/>
  <c r="AG86" i="1"/>
  <c r="AE86" i="1"/>
  <c r="AD86" i="1"/>
  <c r="AB86" i="1"/>
  <c r="AA86" i="1"/>
  <c r="V86" i="1"/>
  <c r="BU82" i="1"/>
  <c r="BT82" i="1"/>
  <c r="BS82" i="1"/>
  <c r="BR82" i="1"/>
  <c r="BP82" i="1"/>
  <c r="BO82" i="1"/>
  <c r="BM82" i="1"/>
  <c r="BL82" i="1"/>
  <c r="BG82" i="1"/>
  <c r="BD82" i="1"/>
  <c r="BD81" i="1" s="1"/>
  <c r="AJ82" i="1"/>
  <c r="AI82" i="1"/>
  <c r="AI81" i="1" s="1"/>
  <c r="AH82" i="1"/>
  <c r="AG82" i="1"/>
  <c r="AG81" i="1" s="1"/>
  <c r="AE82" i="1"/>
  <c r="AD82" i="1"/>
  <c r="AD81" i="1" s="1"/>
  <c r="AB82" i="1"/>
  <c r="AA82" i="1"/>
  <c r="AA81" i="1" s="1"/>
  <c r="V82" i="1"/>
  <c r="S82" i="1"/>
  <c r="S81" i="1" s="1"/>
  <c r="BT81" i="1"/>
  <c r="BR81" i="1"/>
  <c r="AJ81" i="1"/>
  <c r="AH81" i="1"/>
  <c r="AE81" i="1"/>
  <c r="AB81" i="1"/>
  <c r="V81" i="1"/>
  <c r="BU76" i="1"/>
  <c r="BT76" i="1"/>
  <c r="BS76" i="1"/>
  <c r="BR76" i="1"/>
  <c r="BP76" i="1"/>
  <c r="BO76" i="1"/>
  <c r="BM76" i="1"/>
  <c r="BL76" i="1"/>
  <c r="BG76" i="1"/>
  <c r="BD76" i="1"/>
  <c r="AJ76" i="1"/>
  <c r="AI76" i="1"/>
  <c r="AH76" i="1"/>
  <c r="AG76" i="1"/>
  <c r="AE76" i="1"/>
  <c r="AD76" i="1"/>
  <c r="AB76" i="1"/>
  <c r="AA76" i="1"/>
  <c r="V76" i="1"/>
  <c r="S76" i="1"/>
  <c r="BU73" i="1"/>
  <c r="BT73" i="1"/>
  <c r="BS73" i="1"/>
  <c r="BR73" i="1"/>
  <c r="BP73" i="1"/>
  <c r="BO73" i="1"/>
  <c r="BM73" i="1"/>
  <c r="BL73" i="1"/>
  <c r="BG73" i="1"/>
  <c r="BD73" i="1"/>
  <c r="AJ73" i="1"/>
  <c r="AI73" i="1"/>
  <c r="AH73" i="1"/>
  <c r="AG73" i="1"/>
  <c r="AE73" i="1"/>
  <c r="AD73" i="1"/>
  <c r="AB73" i="1"/>
  <c r="AA73" i="1"/>
  <c r="V73" i="1"/>
  <c r="S73" i="1"/>
  <c r="BU67" i="1"/>
  <c r="BT67" i="1"/>
  <c r="BS67" i="1"/>
  <c r="BR67" i="1"/>
  <c r="BP67" i="1"/>
  <c r="BO67" i="1"/>
  <c r="BM67" i="1"/>
  <c r="BL67" i="1"/>
  <c r="BG67" i="1"/>
  <c r="BD67" i="1"/>
  <c r="AJ67" i="1"/>
  <c r="AI67" i="1"/>
  <c r="AH67" i="1"/>
  <c r="AG67" i="1"/>
  <c r="AE67" i="1"/>
  <c r="AD67" i="1"/>
  <c r="AB67" i="1"/>
  <c r="AA67" i="1"/>
  <c r="V67" i="1"/>
  <c r="S67" i="1"/>
  <c r="BU65" i="1"/>
  <c r="BT65" i="1"/>
  <c r="BS65" i="1"/>
  <c r="BR65" i="1"/>
  <c r="BP65" i="1"/>
  <c r="BO65" i="1"/>
  <c r="BM65" i="1"/>
  <c r="BL65" i="1"/>
  <c r="BG65" i="1"/>
  <c r="AJ65" i="1"/>
  <c r="AI65" i="1"/>
  <c r="AI59" i="1" s="1"/>
  <c r="AH65" i="1"/>
  <c r="AG65" i="1"/>
  <c r="AG59" i="1" s="1"/>
  <c r="AE65" i="1"/>
  <c r="AD65" i="1"/>
  <c r="AD59" i="1" s="1"/>
  <c r="AB65" i="1"/>
  <c r="AA65" i="1"/>
  <c r="AA59" i="1" s="1"/>
  <c r="V65" i="1"/>
  <c r="S65" i="1"/>
  <c r="S59" i="1" s="1"/>
  <c r="V64" i="1"/>
  <c r="BU60" i="1"/>
  <c r="BT60" i="1"/>
  <c r="BS60" i="1"/>
  <c r="BR60" i="1"/>
  <c r="BP60" i="1"/>
  <c r="BO60" i="1"/>
  <c r="BM60" i="1"/>
  <c r="BL60" i="1"/>
  <c r="BG60" i="1"/>
  <c r="BD60" i="1"/>
  <c r="AJ60" i="1"/>
  <c r="AI60" i="1"/>
  <c r="AH60" i="1"/>
  <c r="AG60" i="1"/>
  <c r="AE60" i="1"/>
  <c r="AD60" i="1"/>
  <c r="AB60" i="1"/>
  <c r="AA60" i="1"/>
  <c r="V60" i="1"/>
  <c r="S60" i="1"/>
  <c r="BU59" i="1"/>
  <c r="BT59" i="1"/>
  <c r="BS59" i="1"/>
  <c r="BR59" i="1"/>
  <c r="BP59" i="1"/>
  <c r="BD59" i="1"/>
  <c r="AJ59" i="1"/>
  <c r="AH59" i="1"/>
  <c r="AE59" i="1"/>
  <c r="AB59" i="1"/>
  <c r="V59" i="1"/>
  <c r="BU54" i="1"/>
  <c r="BT54" i="1"/>
  <c r="BS54" i="1"/>
  <c r="BR54" i="1"/>
  <c r="BP54" i="1"/>
  <c r="BO54" i="1"/>
  <c r="BM54" i="1"/>
  <c r="BL54" i="1"/>
  <c r="BG54" i="1"/>
  <c r="BD54" i="1"/>
  <c r="AJ54" i="1"/>
  <c r="AI54" i="1"/>
  <c r="AH54" i="1"/>
  <c r="AG54" i="1"/>
  <c r="AE54" i="1"/>
  <c r="AD54" i="1"/>
  <c r="AB54" i="1"/>
  <c r="AA54" i="1"/>
  <c r="V54" i="1"/>
  <c r="S54" i="1"/>
  <c r="BU51" i="1"/>
  <c r="BT51" i="1"/>
  <c r="BS51" i="1"/>
  <c r="BR51" i="1"/>
  <c r="BP51" i="1"/>
  <c r="BO51" i="1"/>
  <c r="BM51" i="1"/>
  <c r="BL51" i="1"/>
  <c r="BG51" i="1"/>
  <c r="BD51" i="1"/>
  <c r="AJ51" i="1"/>
  <c r="AI51" i="1"/>
  <c r="AH51" i="1"/>
  <c r="AG51" i="1"/>
  <c r="AE51" i="1"/>
  <c r="AD51" i="1"/>
  <c r="AB51" i="1"/>
  <c r="AA51" i="1"/>
  <c r="V51" i="1"/>
  <c r="S51" i="1"/>
  <c r="BU43" i="1"/>
  <c r="BT43" i="1"/>
  <c r="BS43" i="1"/>
  <c r="BR43" i="1"/>
  <c r="BP43" i="1"/>
  <c r="BO43" i="1"/>
  <c r="BM43" i="1"/>
  <c r="BL43" i="1"/>
  <c r="BG43" i="1"/>
  <c r="BD43" i="1"/>
  <c r="AJ43" i="1"/>
  <c r="AI43" i="1"/>
  <c r="AH43" i="1"/>
  <c r="AG43" i="1"/>
  <c r="AD43" i="1"/>
  <c r="S43" i="1"/>
  <c r="BU41" i="1"/>
  <c r="BT41" i="1"/>
  <c r="BT35" i="1" s="1"/>
  <c r="BS41" i="1"/>
  <c r="BR41" i="1"/>
  <c r="BR35" i="1" s="1"/>
  <c r="BP41" i="1"/>
  <c r="BO41" i="1"/>
  <c r="BO35" i="1" s="1"/>
  <c r="BM41" i="1"/>
  <c r="BL41" i="1"/>
  <c r="BL35" i="1" s="1"/>
  <c r="BG41" i="1"/>
  <c r="BD41" i="1"/>
  <c r="BD35" i="1" s="1"/>
  <c r="AJ41" i="1"/>
  <c r="AI41" i="1"/>
  <c r="AI35" i="1" s="1"/>
  <c r="AH41" i="1"/>
  <c r="AG41" i="1"/>
  <c r="AG35" i="1" s="1"/>
  <c r="AD41" i="1"/>
  <c r="BU36" i="1"/>
  <c r="BT36" i="1"/>
  <c r="BS36" i="1"/>
  <c r="BR36" i="1"/>
  <c r="BP36" i="1"/>
  <c r="BO36" i="1"/>
  <c r="BM36" i="1"/>
  <c r="BL36" i="1"/>
  <c r="BG36" i="1"/>
  <c r="BD36" i="1"/>
  <c r="AJ36" i="1"/>
  <c r="AI36" i="1"/>
  <c r="AH36" i="1"/>
  <c r="AG36" i="1"/>
  <c r="AD36" i="1"/>
  <c r="S36" i="1"/>
  <c r="BU35" i="1"/>
  <c r="BS35" i="1"/>
  <c r="BP35" i="1"/>
  <c r="BM35" i="1"/>
  <c r="BG35" i="1"/>
  <c r="AJ35" i="1"/>
  <c r="AH35" i="1"/>
  <c r="AD35" i="1"/>
  <c r="AB35" i="1"/>
  <c r="AA35" i="1"/>
  <c r="V35" i="1"/>
  <c r="S35" i="1"/>
  <c r="BU30" i="1"/>
  <c r="BT30" i="1"/>
  <c r="BS30" i="1"/>
  <c r="BR30" i="1"/>
  <c r="BD30" i="1"/>
  <c r="AJ30" i="1"/>
  <c r="AI30" i="1"/>
  <c r="AH30" i="1"/>
  <c r="AG30" i="1"/>
  <c r="S30" i="1"/>
  <c r="BU27" i="1"/>
  <c r="BT27" i="1"/>
  <c r="BS27" i="1"/>
  <c r="BR27" i="1"/>
  <c r="BD27" i="1"/>
  <c r="AJ27" i="1"/>
  <c r="AI27" i="1"/>
  <c r="AH27" i="1"/>
  <c r="AG27" i="1"/>
  <c r="S27" i="1"/>
  <c r="BU21" i="1"/>
  <c r="BT21" i="1"/>
  <c r="BS21" i="1"/>
  <c r="BR21" i="1"/>
  <c r="BD21" i="1"/>
  <c r="AJ21" i="1"/>
  <c r="AI21" i="1"/>
  <c r="AH21" i="1"/>
  <c r="AG21" i="1"/>
  <c r="AE21" i="1"/>
  <c r="AD21" i="1"/>
  <c r="AB21" i="1"/>
  <c r="AA21" i="1"/>
  <c r="V21" i="1"/>
  <c r="S21" i="1"/>
  <c r="BO19" i="1"/>
  <c r="BD19" i="1"/>
  <c r="BU13" i="1"/>
  <c r="BU12" i="1" s="1"/>
  <c r="BT13" i="1"/>
  <c r="BS13" i="1"/>
  <c r="BS12" i="1" s="1"/>
  <c r="BR13" i="1"/>
  <c r="BD13" i="1"/>
  <c r="BD12" i="1" s="1"/>
  <c r="AJ13" i="1"/>
  <c r="AI13" i="1"/>
  <c r="AI12" i="1" s="1"/>
  <c r="AH13" i="1"/>
  <c r="AG13" i="1"/>
  <c r="AG12" i="1" s="1"/>
  <c r="AE13" i="1"/>
  <c r="AD13" i="1"/>
  <c r="AD12" i="1" s="1"/>
  <c r="AB13" i="1"/>
  <c r="AA13" i="1"/>
  <c r="AA12" i="1" s="1"/>
  <c r="V13" i="1"/>
  <c r="S13" i="1"/>
  <c r="S12" i="1" s="1"/>
  <c r="BT12" i="1"/>
  <c r="BR12" i="1"/>
  <c r="AJ12" i="1"/>
  <c r="AH12" i="1"/>
  <c r="AE12" i="1"/>
  <c r="AB12" i="1"/>
  <c r="V12" i="1"/>
</calcChain>
</file>

<file path=xl/sharedStrings.xml><?xml version="1.0" encoding="utf-8"?>
<sst xmlns="http://schemas.openxmlformats.org/spreadsheetml/2006/main" count="786" uniqueCount="269">
  <si>
    <t>УТВЕРЖДАЮ</t>
  </si>
  <si>
    <t>Цикличное меню учреждения</t>
  </si>
  <si>
    <t xml:space="preserve">Детский сад №30, 3-7 г., 2 недели 5 дней (10 дней), </t>
  </si>
  <si>
    <t>Детский сад №30, 1-3 г., 2 недели 5 дней (10 дней), , осень-зима</t>
  </si>
  <si>
    <t>День</t>
  </si>
  <si>
    <t>Выход</t>
  </si>
  <si>
    <t>Белки, г</t>
  </si>
  <si>
    <t>Жиры, г</t>
  </si>
  <si>
    <t>Углеводы, г</t>
  </si>
  <si>
    <t>ЭЦ, Ккал</t>
  </si>
  <si>
    <t>Витамин С, мг</t>
  </si>
  <si>
    <t>Ca, мг</t>
  </si>
  <si>
    <t>Fe   мг</t>
  </si>
  <si>
    <r>
      <t>B</t>
    </r>
    <r>
      <rPr>
        <sz val="8"/>
        <rFont val="Arial"/>
        <family val="2"/>
        <charset val="204"/>
      </rPr>
      <t xml:space="preserve">1 мг </t>
    </r>
  </si>
  <si>
    <r>
      <t>B</t>
    </r>
    <r>
      <rPr>
        <sz val="8"/>
        <rFont val="Arial"/>
        <family val="2"/>
        <charset val="204"/>
      </rPr>
      <t xml:space="preserve">2 мг </t>
    </r>
  </si>
  <si>
    <t>Прием пищи</t>
  </si>
  <si>
    <t>Блюдо</t>
  </si>
  <si>
    <t>№ рецептуры (код сборника)</t>
  </si>
  <si>
    <t>Состав блюда</t>
  </si>
  <si>
    <t>День 1 (Понедельник) из10</t>
  </si>
  <si>
    <t>ЗАВТРАК</t>
  </si>
  <si>
    <t>Каша манная</t>
  </si>
  <si>
    <t>160(21)</t>
  </si>
  <si>
    <t xml:space="preserve"> Хлеб с  маслом  сыром </t>
  </si>
  <si>
    <t>4/13(21)</t>
  </si>
  <si>
    <t xml:space="preserve"> Хлеб с маслом  сыром </t>
  </si>
  <si>
    <t xml:space="preserve">             масло сливочное -  5,00 гр.</t>
  </si>
  <si>
    <t>масло сливочное -  5,00 гр.</t>
  </si>
  <si>
    <t>сыр твердый Голландский -  14,00 гр.</t>
  </si>
  <si>
    <t>сыр твердый Голландский -  4,00 гр.</t>
  </si>
  <si>
    <t>Кофейный напиток  с молоком</t>
  </si>
  <si>
    <t>395(3)</t>
  </si>
  <si>
    <t xml:space="preserve">Кофейный напиток с молоком </t>
  </si>
  <si>
    <t>ЗАВТРАК 2</t>
  </si>
  <si>
    <t xml:space="preserve">Сок яблочный    </t>
  </si>
  <si>
    <t>499(3)</t>
  </si>
  <si>
    <t xml:space="preserve">Сок </t>
  </si>
  <si>
    <t>ОБЕД</t>
  </si>
  <si>
    <t>Салат из отварной свеклы с чесноком</t>
  </si>
  <si>
    <t>40(21)</t>
  </si>
  <si>
    <t>Суп картофельный с клецками (на воде)</t>
  </si>
  <si>
    <t>108(2)</t>
  </si>
  <si>
    <t>Говядина тушеная с капустой</t>
  </si>
  <si>
    <t>283(21)</t>
  </si>
  <si>
    <t>Компот из облепихи</t>
  </si>
  <si>
    <t>399(21)</t>
  </si>
  <si>
    <t>Хлеб ржаной</t>
  </si>
  <si>
    <t>700(3)</t>
  </si>
  <si>
    <t>ПОЛДНИК</t>
  </si>
  <si>
    <t xml:space="preserve">            Вафли </t>
  </si>
  <si>
    <t>продукт(13)</t>
  </si>
  <si>
    <t>Вафли</t>
  </si>
  <si>
    <t>Молоко пастеризованное 3,2% жирности</t>
  </si>
  <si>
    <t>401(3)</t>
  </si>
  <si>
    <t>Молоко</t>
  </si>
  <si>
    <t>УЖИН</t>
  </si>
  <si>
    <t>Картофельная запеканка с печенью</t>
  </si>
  <si>
    <t>238(3)</t>
  </si>
  <si>
    <t xml:space="preserve">Картофельная запеканка с печенью </t>
  </si>
  <si>
    <t>Кабачковая икра</t>
  </si>
  <si>
    <t xml:space="preserve">Кабачковая икра </t>
  </si>
  <si>
    <t>Чай с сахаром</t>
  </si>
  <si>
    <t>12/10(1)</t>
  </si>
  <si>
    <t xml:space="preserve">Чай с сахаром </t>
  </si>
  <si>
    <t>Хлеб пшеничный</t>
  </si>
  <si>
    <t>701(3)</t>
  </si>
  <si>
    <t>День 2 (Вторник) из10</t>
  </si>
  <si>
    <t>Каша кукурузная молочная</t>
  </si>
  <si>
    <t>86(21)</t>
  </si>
  <si>
    <t>Каша молочная кукурузная</t>
  </si>
  <si>
    <t>Хлеб с маслом</t>
  </si>
  <si>
    <t>1/13(1)</t>
  </si>
  <si>
    <t>Како с молоком</t>
  </si>
  <si>
    <t>Какао с молоком</t>
  </si>
  <si>
    <t>Фрукты</t>
  </si>
  <si>
    <t xml:space="preserve">Фрукты </t>
  </si>
  <si>
    <t>62(3)</t>
  </si>
  <si>
    <t>Котлеты или биточки рыбные (гоорбуша, минтай)</t>
  </si>
  <si>
    <t>56(5)</t>
  </si>
  <si>
    <t>Котлеты или биточки рыбные (горбуша, минтай)</t>
  </si>
  <si>
    <t xml:space="preserve">Соус молочный (для подачи к блюду) </t>
  </si>
  <si>
    <t>1/11(1)</t>
  </si>
  <si>
    <t xml:space="preserve">Пюре картофельное </t>
  </si>
  <si>
    <t>321(3)</t>
  </si>
  <si>
    <t>Морковь припущеная</t>
  </si>
  <si>
    <t>13(3)</t>
  </si>
  <si>
    <t xml:space="preserve">Морковь припущенная с маслом </t>
  </si>
  <si>
    <t>Кисель из с/ф</t>
  </si>
  <si>
    <t>380(3)</t>
  </si>
  <si>
    <t>Ватрушка с повидлом</t>
  </si>
  <si>
    <t>184(11)</t>
  </si>
  <si>
    <t xml:space="preserve">Ватрушка с повидлом </t>
  </si>
  <si>
    <t>Кисломолочный продукт</t>
  </si>
  <si>
    <t xml:space="preserve">Кисломолочный продукт </t>
  </si>
  <si>
    <t xml:space="preserve">Пюре из гороха </t>
  </si>
  <si>
    <t>179(21)</t>
  </si>
  <si>
    <t>Пюре из гороха</t>
  </si>
  <si>
    <t xml:space="preserve">Томатный соус </t>
  </si>
  <si>
    <t>139(2)</t>
  </si>
  <si>
    <t>Напиток из облепихи</t>
  </si>
  <si>
    <t>392(3)</t>
  </si>
  <si>
    <t xml:space="preserve">Напиток с облепихой </t>
  </si>
  <si>
    <t>День 3 (Среда) из10</t>
  </si>
  <si>
    <t>Омлет натуральный</t>
  </si>
  <si>
    <t>215(3)</t>
  </si>
  <si>
    <t xml:space="preserve">            Кукуруза консервированная</t>
  </si>
  <si>
    <t>продукт(16)</t>
  </si>
  <si>
    <t>Кукуруза консервированная</t>
  </si>
  <si>
    <t xml:space="preserve"> Хлеб с маслом</t>
  </si>
  <si>
    <t>4/13(1)</t>
  </si>
  <si>
    <t xml:space="preserve">Кофейный напиток </t>
  </si>
  <si>
    <t>397(3)</t>
  </si>
  <si>
    <t>90(21)</t>
  </si>
  <si>
    <t>Суп из овощей со сметаной (на воде)</t>
  </si>
  <si>
    <t>14/2(1)</t>
  </si>
  <si>
    <t>Плов из мяса говядины</t>
  </si>
  <si>
    <t>265(2)</t>
  </si>
  <si>
    <t>Салат из отварной свеклы с солеными огурцами и растительным маслом</t>
  </si>
  <si>
    <t>23/1(1)</t>
  </si>
  <si>
    <t>Напиток из лимона</t>
  </si>
  <si>
    <t>374(4)</t>
  </si>
  <si>
    <t xml:space="preserve">Печенье сахарное </t>
  </si>
  <si>
    <t>187(5)</t>
  </si>
  <si>
    <t>Печенье сахарное</t>
  </si>
  <si>
    <t>Сырники из творога с морковью</t>
  </si>
  <si>
    <t>343(21)</t>
  </si>
  <si>
    <t>Соус молочный сладкий</t>
  </si>
  <si>
    <t xml:space="preserve">Чай с молоком </t>
  </si>
  <si>
    <t>194(9)</t>
  </si>
  <si>
    <t>День 4 (Четверг) из10</t>
  </si>
  <si>
    <t>День 4 (Четверг) из 10</t>
  </si>
  <si>
    <t>Каша «Дружба»</t>
  </si>
  <si>
    <t>155(21)</t>
  </si>
  <si>
    <t xml:space="preserve"> Хлеб с  маслом  </t>
  </si>
  <si>
    <t xml:space="preserve"> Хлеб с маслом  </t>
  </si>
  <si>
    <t xml:space="preserve">Чай с лимоном </t>
  </si>
  <si>
    <t>Чай с лимоном</t>
  </si>
  <si>
    <t>Суп картофельный с мясными фрикадельками №121 (говядина, на воде)</t>
  </si>
  <si>
    <t>83(3)</t>
  </si>
  <si>
    <t>Печень по-строгановски</t>
  </si>
  <si>
    <t>9/8(1)</t>
  </si>
  <si>
    <t>Макаронные изделия отварные</t>
  </si>
  <si>
    <t>43/3(1)</t>
  </si>
  <si>
    <t>Салат из отварного картофеля зелёным горошком и растительным маслом</t>
  </si>
  <si>
    <t>32/1(1)</t>
  </si>
  <si>
    <t>Салат из отварного картофеля зелёным горошком и растительным иаслом</t>
  </si>
  <si>
    <t>Компот из смеси сухофруктов</t>
  </si>
  <si>
    <t>205(5)</t>
  </si>
  <si>
    <t xml:space="preserve">Булочка домашняя </t>
  </si>
  <si>
    <t>кисломолочный продукт</t>
  </si>
  <si>
    <t xml:space="preserve">Рагу из овощей </t>
  </si>
  <si>
    <t>18/3(1)</t>
  </si>
  <si>
    <t>День 5 (Пятница) из10</t>
  </si>
  <si>
    <t>Каша ячневая рассыпчатая с молоком</t>
  </si>
  <si>
    <t>14/4(1)</t>
  </si>
  <si>
    <t xml:space="preserve">Хлеб с маслом, сыром </t>
  </si>
  <si>
    <t>Кофейный напиток с молоком</t>
  </si>
  <si>
    <t xml:space="preserve">Сок    </t>
  </si>
  <si>
    <t>Суп с рыбными консервами (на воде)</t>
  </si>
  <si>
    <t>87(3)</t>
  </si>
  <si>
    <t>Котлета из фарша куриного</t>
  </si>
  <si>
    <t>268(2)</t>
  </si>
  <si>
    <t>Котлеты, биточки, шницели из говядины (с водой и сливочным маслом)</t>
  </si>
  <si>
    <t>Картофельное пюре</t>
  </si>
  <si>
    <t>3/3(1)</t>
  </si>
  <si>
    <t>14/1(1)</t>
  </si>
  <si>
    <t>Кисель из св. мороженых ягод</t>
  </si>
  <si>
    <t>8/10(1)</t>
  </si>
  <si>
    <t>Кисель из св.мор. ягод</t>
  </si>
  <si>
    <t>Пряник</t>
  </si>
  <si>
    <t xml:space="preserve">Пряник </t>
  </si>
  <si>
    <t xml:space="preserve">Молоко </t>
  </si>
  <si>
    <t>Запеканка капустная</t>
  </si>
  <si>
    <t>408(3)</t>
  </si>
  <si>
    <t xml:space="preserve">Чай с молоком  </t>
  </si>
  <si>
    <t>День 6 (Понедельник) из10</t>
  </si>
  <si>
    <t>Каша рисовая молочная с маслом сливочным</t>
  </si>
  <si>
    <t>7/4(1)</t>
  </si>
  <si>
    <t xml:space="preserve"> Хлеб с маслом , сыром</t>
  </si>
  <si>
    <t xml:space="preserve"> Хлеб с маслом ,сыром</t>
  </si>
  <si>
    <t>Борщ вегетарианский (мелкошинкованный)</t>
  </si>
  <si>
    <t>59(3)</t>
  </si>
  <si>
    <t>Гуляш из отварной говядины</t>
  </si>
  <si>
    <t>67(7)</t>
  </si>
  <si>
    <t>Каша перловая рассыпчатая</t>
  </si>
  <si>
    <t>297(21)</t>
  </si>
  <si>
    <t>Каша  перловая рассыпчатая</t>
  </si>
  <si>
    <t>Морковь припущенная с маслом</t>
  </si>
  <si>
    <t>136(2)</t>
  </si>
  <si>
    <t>Компот из  св.морож.ягод</t>
  </si>
  <si>
    <t xml:space="preserve">Вафли </t>
  </si>
  <si>
    <t xml:space="preserve">Пудинг из манной круппы с повидлом </t>
  </si>
  <si>
    <t>207(3)</t>
  </si>
  <si>
    <t xml:space="preserve">Пудинг из манной крупы </t>
  </si>
  <si>
    <t>День 7 (Вторник) из10</t>
  </si>
  <si>
    <t>Каша вязкая молочная из овсяных хлопьев «Геркулес» с маслом сливочным и сахаром</t>
  </si>
  <si>
    <t>173(2)</t>
  </si>
  <si>
    <t xml:space="preserve"> Хлеб с маслом </t>
  </si>
  <si>
    <t xml:space="preserve">Какао с молоком </t>
  </si>
  <si>
    <t>119(2)</t>
  </si>
  <si>
    <t xml:space="preserve">Рыба, тушенная в молочном соусе </t>
  </si>
  <si>
    <t>223(21)</t>
  </si>
  <si>
    <t>Рыба, тушенная в молочном  соусе (минтай)</t>
  </si>
  <si>
    <t>26(5)</t>
  </si>
  <si>
    <t xml:space="preserve">Крендель сахарный </t>
  </si>
  <si>
    <t>517(21)</t>
  </si>
  <si>
    <t>Кисломолочный напиток</t>
  </si>
  <si>
    <t xml:space="preserve">            Овощное рагу</t>
  </si>
  <si>
    <t>100(21)</t>
  </si>
  <si>
    <t xml:space="preserve">            Рагу из овощей </t>
  </si>
  <si>
    <t>День 8 (Среда) из10</t>
  </si>
  <si>
    <t>Хлеб  с маслом</t>
  </si>
  <si>
    <t>Щи из свежей капусты со сметаной</t>
  </si>
  <si>
    <t>6/2(1)</t>
  </si>
  <si>
    <t>Тефтели из мяса птицы  с рисом («ежики»)</t>
  </si>
  <si>
    <t>267(21)</t>
  </si>
  <si>
    <t xml:space="preserve">Свекла тушеная </t>
  </si>
  <si>
    <t>108(5)</t>
  </si>
  <si>
    <t>Салат из отварного картофеля, моркови и репчатого лука с растительным маслом</t>
  </si>
  <si>
    <t>28/1(1)</t>
  </si>
  <si>
    <t xml:space="preserve">Печенье </t>
  </si>
  <si>
    <t xml:space="preserve">Сок     </t>
  </si>
  <si>
    <t>Макароны запеченные с яйцом</t>
  </si>
  <si>
    <t>184(21)</t>
  </si>
  <si>
    <t xml:space="preserve">Макароны  запеченные с яйцом </t>
  </si>
  <si>
    <t xml:space="preserve">соус томатный </t>
  </si>
  <si>
    <t xml:space="preserve">Соус томатный </t>
  </si>
  <si>
    <t>День 9 (Четверг) из10</t>
  </si>
  <si>
    <t xml:space="preserve">Твороженая запеканка с изюмом </t>
  </si>
  <si>
    <t>9/5(1)</t>
  </si>
  <si>
    <t xml:space="preserve">            Молоко сгущённое</t>
  </si>
  <si>
    <t>продукт 346(21)</t>
  </si>
  <si>
    <t xml:space="preserve"> Хлеб с  маслом </t>
  </si>
  <si>
    <t>76(3)</t>
  </si>
  <si>
    <t>Печень говяжья, тушенная в соусе сметанном с томатом и луком №333</t>
  </si>
  <si>
    <t>261(2)</t>
  </si>
  <si>
    <t xml:space="preserve">Картофельное пюре </t>
  </si>
  <si>
    <t>125(2)</t>
  </si>
  <si>
    <t xml:space="preserve">Винегрет овощной </t>
  </si>
  <si>
    <t xml:space="preserve">Плюшка новомосковская </t>
  </si>
  <si>
    <t>406(2)</t>
  </si>
  <si>
    <t xml:space="preserve">Каша гречневая с овощами </t>
  </si>
  <si>
    <t>229(2)</t>
  </si>
  <si>
    <t xml:space="preserve">           соус томатный </t>
  </si>
  <si>
    <t>315(3)</t>
  </si>
  <si>
    <t xml:space="preserve">            Соус томатный </t>
  </si>
  <si>
    <t>День10 (Пятница) из10</t>
  </si>
  <si>
    <t>Каша пшенная молочная жидкая</t>
  </si>
  <si>
    <t>165(21)</t>
  </si>
  <si>
    <t xml:space="preserve">Каша пшенная молочная </t>
  </si>
  <si>
    <t>Сок</t>
  </si>
  <si>
    <t>399г(3)</t>
  </si>
  <si>
    <t xml:space="preserve">Сок  </t>
  </si>
  <si>
    <t xml:space="preserve">           Свекольник со сметаной</t>
  </si>
  <si>
    <t>5/2(1)</t>
  </si>
  <si>
    <t>Мясо курицы тушённое в соусе с овощами</t>
  </si>
  <si>
    <t>274(3)</t>
  </si>
  <si>
    <t xml:space="preserve">Морковь припущенная </t>
  </si>
  <si>
    <t>Кисель из св.морож.ягод</t>
  </si>
  <si>
    <t>Кисель из св.мор.ягод</t>
  </si>
  <si>
    <t xml:space="preserve">Капуста тушённая </t>
  </si>
  <si>
    <t>Капуста тушённая</t>
  </si>
  <si>
    <t>Заведующий БДОУ  ____________ Синицына С.В.</t>
  </si>
  <si>
    <t>Заведующий БДОУ  ________ Синицына С.В.</t>
  </si>
  <si>
    <t>Компот из свежемороженой смородины</t>
  </si>
  <si>
    <t>Борщ с мясом</t>
  </si>
  <si>
    <t xml:space="preserve">Суп гороховый с мясом </t>
  </si>
  <si>
    <t>Рассольник ленинградский с мясом</t>
  </si>
  <si>
    <t xml:space="preserve">Рассольник ленинградский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</si>
</sst>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11" x14ac:knownFonts="1">
    <font>
      <sz val="8"/>
      <color theme="1"/>
      <name val="Arial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b/>
      <sz val="8"/>
      <color indexed="2"/>
      <name val="Arial"/>
      <family val="2"/>
      <charset val="204"/>
    </font>
    <font>
      <sz val="8"/>
      <color indexed="2"/>
      <name val="Arial"/>
      <family val="2"/>
      <charset val="204"/>
    </font>
    <font>
      <b/>
      <sz val="10"/>
      <name val="Times New Roman"/>
      <family val="1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 applyAlignment="1">
      <alignment horizontal="center"/>
    </xf>
    <xf numFmtId="0" fontId="6" fillId="2" borderId="3" xfId="0" applyFont="1" applyFill="1" applyBorder="1" applyAlignment="1">
      <alignment horizontal="left" vertical="top" wrapText="1"/>
    </xf>
    <xf numFmtId="164" fontId="7" fillId="2" borderId="3" xfId="0" applyNumberFormat="1" applyFont="1" applyFill="1" applyBorder="1" applyAlignment="1">
      <alignment horizontal="right" vertical="top"/>
    </xf>
    <xf numFmtId="165" fontId="7" fillId="2" borderId="3" xfId="0" applyNumberFormat="1" applyFont="1" applyFill="1" applyBorder="1" applyAlignment="1">
      <alignment horizontal="right" vertical="top"/>
    </xf>
    <xf numFmtId="164" fontId="7" fillId="2" borderId="3" xfId="0" applyNumberFormat="1" applyFont="1" applyFill="1" applyBorder="1" applyAlignment="1">
      <alignment vertical="top"/>
    </xf>
    <xf numFmtId="164" fontId="8" fillId="2" borderId="3" xfId="0" applyNumberFormat="1" applyFont="1" applyFill="1" applyBorder="1" applyAlignment="1">
      <alignment horizontal="right" vertical="top"/>
    </xf>
    <xf numFmtId="165" fontId="8" fillId="2" borderId="3" xfId="0" applyNumberFormat="1" applyFont="1" applyFill="1" applyBorder="1" applyAlignment="1">
      <alignment horizontal="right" vertical="top"/>
    </xf>
    <xf numFmtId="164" fontId="7" fillId="2" borderId="3" xfId="0" applyNumberFormat="1" applyFont="1" applyFill="1" applyBorder="1"/>
    <xf numFmtId="2" fontId="7" fillId="2" borderId="3" xfId="0" applyNumberFormat="1" applyFont="1" applyFill="1" applyBorder="1"/>
    <xf numFmtId="1" fontId="4" fillId="2" borderId="3" xfId="0" applyNumberFormat="1" applyFont="1" applyFill="1" applyBorder="1" applyAlignment="1">
      <alignment horizontal="right" vertical="top"/>
    </xf>
    <xf numFmtId="164" fontId="4" fillId="2" borderId="3" xfId="0" applyNumberFormat="1" applyFont="1" applyFill="1" applyBorder="1" applyAlignment="1">
      <alignment horizontal="right" vertical="top"/>
    </xf>
    <xf numFmtId="2" fontId="4" fillId="2" borderId="3" xfId="0" applyNumberFormat="1" applyFont="1" applyFill="1" applyBorder="1" applyAlignment="1">
      <alignment horizontal="right" vertical="top"/>
    </xf>
    <xf numFmtId="166" fontId="4" fillId="2" borderId="3" xfId="0" applyNumberFormat="1" applyFont="1" applyFill="1" applyBorder="1" applyAlignment="1">
      <alignment horizontal="right" vertical="top"/>
    </xf>
    <xf numFmtId="0" fontId="4" fillId="2" borderId="3" xfId="3" applyFont="1" applyFill="1" applyBorder="1"/>
    <xf numFmtId="0" fontId="4" fillId="2" borderId="3" xfId="2" applyFont="1" applyFill="1" applyBorder="1"/>
    <xf numFmtId="166" fontId="1" fillId="2" borderId="3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0" fontId="1" fillId="2" borderId="3" xfId="3" applyFont="1" applyFill="1" applyBorder="1"/>
    <xf numFmtId="2" fontId="1" fillId="2" borderId="3" xfId="0" applyNumberFormat="1" applyFont="1" applyFill="1" applyBorder="1" applyAlignment="1">
      <alignment horizontal="right"/>
    </xf>
    <xf numFmtId="2" fontId="1" fillId="2" borderId="3" xfId="0" applyNumberFormat="1" applyFont="1" applyFill="1" applyBorder="1" applyAlignment="1">
      <alignment horizontal="right" vertical="top"/>
    </xf>
    <xf numFmtId="164" fontId="1" fillId="2" borderId="3" xfId="0" applyNumberFormat="1" applyFont="1" applyFill="1" applyBorder="1" applyAlignment="1">
      <alignment horizontal="right" vertical="top"/>
    </xf>
    <xf numFmtId="0" fontId="0" fillId="2" borderId="3" xfId="0" applyFill="1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0" xfId="3" applyFont="1" applyFill="1"/>
    <xf numFmtId="0" fontId="1" fillId="2" borderId="3" xfId="0" applyFont="1" applyFill="1" applyBorder="1" applyAlignment="1">
      <alignment horizontal="right" vertical="top"/>
    </xf>
    <xf numFmtId="0" fontId="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/>
    </xf>
    <xf numFmtId="164" fontId="4" fillId="2" borderId="3" xfId="0" applyNumberFormat="1" applyFont="1" applyFill="1" applyBorder="1" applyAlignment="1">
      <alignment vertical="top"/>
    </xf>
    <xf numFmtId="2" fontId="4" fillId="2" borderId="3" xfId="0" applyNumberFormat="1" applyFont="1" applyFill="1" applyBorder="1" applyAlignment="1">
      <alignment vertical="top"/>
    </xf>
    <xf numFmtId="164" fontId="1" fillId="2" borderId="3" xfId="0" applyNumberFormat="1" applyFont="1" applyFill="1" applyBorder="1"/>
    <xf numFmtId="2" fontId="1" fillId="2" borderId="3" xfId="3" applyNumberFormat="1" applyFont="1" applyFill="1" applyBorder="1"/>
    <xf numFmtId="164" fontId="1" fillId="2" borderId="3" xfId="0" applyNumberFormat="1" applyFont="1" applyFill="1" applyBorder="1" applyAlignment="1">
      <alignment vertical="top"/>
    </xf>
    <xf numFmtId="2" fontId="1" fillId="2" borderId="3" xfId="0" applyNumberFormat="1" applyFont="1" applyFill="1" applyBorder="1" applyAlignment="1">
      <alignment vertical="top"/>
    </xf>
    <xf numFmtId="2" fontId="1" fillId="2" borderId="3" xfId="0" applyNumberFormat="1" applyFont="1" applyFill="1" applyBorder="1"/>
    <xf numFmtId="166" fontId="1" fillId="2" borderId="3" xfId="0" applyNumberFormat="1" applyFont="1" applyFill="1" applyBorder="1" applyAlignment="1">
      <alignment vertical="top"/>
    </xf>
    <xf numFmtId="0" fontId="1" fillId="2" borderId="3" xfId="0" applyFont="1" applyFill="1" applyBorder="1"/>
    <xf numFmtId="166" fontId="1" fillId="2" borderId="3" xfId="0" applyNumberFormat="1" applyFont="1" applyFill="1" applyBorder="1"/>
    <xf numFmtId="2" fontId="1" fillId="2" borderId="3" xfId="0" applyNumberFormat="1" applyFont="1" applyFill="1" applyBorder="1" applyAlignment="1">
      <alignment horizontal="center" vertical="top"/>
    </xf>
    <xf numFmtId="164" fontId="1" fillId="2" borderId="3" xfId="0" applyNumberFormat="1" applyFont="1" applyFill="1" applyBorder="1" applyAlignment="1">
      <alignment horizontal="center" vertical="top"/>
    </xf>
    <xf numFmtId="165" fontId="7" fillId="2" borderId="3" xfId="0" applyNumberFormat="1" applyFont="1" applyFill="1" applyBorder="1" applyAlignment="1">
      <alignment horizontal="center" vertical="top"/>
    </xf>
    <xf numFmtId="166" fontId="1" fillId="2" borderId="3" xfId="0" applyNumberFormat="1" applyFont="1" applyFill="1" applyBorder="1" applyAlignment="1">
      <alignment horizontal="right" vertical="top"/>
    </xf>
    <xf numFmtId="2" fontId="4" fillId="2" borderId="3" xfId="0" applyNumberFormat="1" applyFont="1" applyFill="1" applyBorder="1" applyAlignment="1">
      <alignment horizontal="center" vertical="top"/>
    </xf>
    <xf numFmtId="164" fontId="9" fillId="2" borderId="3" xfId="0" applyNumberFormat="1" applyFont="1" applyFill="1" applyBorder="1" applyAlignment="1">
      <alignment horizontal="right" vertical="top"/>
    </xf>
    <xf numFmtId="0" fontId="1" fillId="2" borderId="3" xfId="0" applyFont="1" applyFill="1" applyBorder="1" applyAlignment="1">
      <alignment vertical="top"/>
    </xf>
    <xf numFmtId="0" fontId="0" fillId="2" borderId="0" xfId="0" applyFill="1"/>
    <xf numFmtId="164" fontId="8" fillId="2" borderId="3" xfId="0" applyNumberFormat="1" applyFont="1" applyFill="1" applyBorder="1" applyAlignment="1">
      <alignment horizontal="center" vertical="top"/>
    </xf>
    <xf numFmtId="2" fontId="0" fillId="2" borderId="3" xfId="0" applyNumberFormat="1" applyFill="1" applyBorder="1" applyAlignment="1">
      <alignment horizontal="right" vertical="top"/>
    </xf>
    <xf numFmtId="164" fontId="7" fillId="2" borderId="3" xfId="0" applyNumberFormat="1" applyFont="1" applyFill="1" applyBorder="1" applyAlignment="1">
      <alignment horizontal="right"/>
    </xf>
    <xf numFmtId="165" fontId="7" fillId="2" borderId="3" xfId="0" applyNumberFormat="1" applyFont="1" applyFill="1" applyBorder="1" applyAlignment="1">
      <alignment horizontal="right"/>
    </xf>
    <xf numFmtId="0" fontId="7" fillId="2" borderId="3" xfId="0" applyFont="1" applyFill="1" applyBorder="1"/>
    <xf numFmtId="2" fontId="4" fillId="2" borderId="3" xfId="0" applyNumberFormat="1" applyFont="1" applyFill="1" applyBorder="1"/>
    <xf numFmtId="0" fontId="4" fillId="2" borderId="3" xfId="0" applyFont="1" applyFill="1" applyBorder="1" applyAlignment="1">
      <alignment horizontal="right" vertical="top"/>
    </xf>
    <xf numFmtId="0" fontId="1" fillId="2" borderId="3" xfId="1" applyFont="1" applyFill="1" applyBorder="1"/>
    <xf numFmtId="0" fontId="4" fillId="2" borderId="0" xfId="0" applyFont="1" applyFill="1"/>
    <xf numFmtId="2" fontId="7" fillId="2" borderId="3" xfId="0" applyNumberFormat="1" applyFont="1" applyFill="1" applyBorder="1" applyAlignment="1">
      <alignment horizontal="right" vertical="top"/>
    </xf>
    <xf numFmtId="2" fontId="0" fillId="2" borderId="3" xfId="0" applyNumberFormat="1" applyFill="1" applyBorder="1"/>
    <xf numFmtId="164" fontId="4" fillId="2" borderId="3" xfId="0" applyNumberFormat="1" applyFont="1" applyFill="1" applyBorder="1"/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164" fontId="1" fillId="2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166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left" vertical="top" wrapText="1" indent="4"/>
    </xf>
    <xf numFmtId="0" fontId="6" fillId="2" borderId="3" xfId="0" applyFont="1" applyFill="1" applyBorder="1" applyAlignment="1">
      <alignment horizontal="left" vertical="top" wrapText="1"/>
    </xf>
    <xf numFmtId="1" fontId="4" fillId="2" borderId="3" xfId="0" applyNumberFormat="1" applyFont="1" applyFill="1" applyBorder="1" applyAlignment="1">
      <alignment horizontal="right" vertical="top"/>
    </xf>
    <xf numFmtId="164" fontId="1" fillId="2" borderId="3" xfId="0" applyNumberFormat="1" applyFont="1" applyFill="1" applyBorder="1" applyAlignment="1">
      <alignment horizontal="right" vertical="top"/>
    </xf>
    <xf numFmtId="0" fontId="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 wrapText="1" indent="2"/>
    </xf>
    <xf numFmtId="164" fontId="4" fillId="2" borderId="3" xfId="0" applyNumberFormat="1" applyFont="1" applyFill="1" applyBorder="1" applyAlignment="1">
      <alignment horizontal="right" vertical="top"/>
    </xf>
    <xf numFmtId="2" fontId="1" fillId="2" borderId="3" xfId="0" applyNumberFormat="1" applyFont="1" applyFill="1" applyBorder="1" applyAlignment="1">
      <alignment horizontal="right" vertical="top"/>
    </xf>
    <xf numFmtId="0" fontId="0" fillId="2" borderId="3" xfId="0" applyFill="1" applyBorder="1" applyAlignment="1">
      <alignment horizontal="left"/>
    </xf>
    <xf numFmtId="49" fontId="6" fillId="2" borderId="3" xfId="0" applyNumberFormat="1" applyFont="1" applyFill="1" applyBorder="1" applyAlignment="1">
      <alignment horizontal="left" vertical="top" wrapText="1"/>
    </xf>
    <xf numFmtId="166" fontId="1" fillId="2" borderId="3" xfId="0" applyNumberFormat="1" applyFont="1" applyFill="1" applyBorder="1" applyAlignment="1">
      <alignment horizontal="right" vertical="top"/>
    </xf>
    <xf numFmtId="0" fontId="1" fillId="2" borderId="3" xfId="0" applyFont="1" applyFill="1" applyBorder="1" applyAlignment="1">
      <alignment horizontal="left" vertical="top" wrapText="1" indent="6"/>
    </xf>
    <xf numFmtId="0" fontId="1" fillId="2" borderId="3" xfId="0" applyFont="1" applyFill="1" applyBorder="1" applyAlignment="1">
      <alignment horizontal="right" vertical="top"/>
    </xf>
    <xf numFmtId="0" fontId="1" fillId="2" borderId="3" xfId="3" applyFont="1" applyFill="1" applyBorder="1"/>
    <xf numFmtId="0" fontId="1" fillId="2" borderId="3" xfId="2" applyFont="1" applyFill="1" applyBorder="1"/>
    <xf numFmtId="0" fontId="1" fillId="2" borderId="3" xfId="0" applyFont="1" applyFill="1" applyBorder="1" applyAlignment="1">
      <alignment horizontal="left" vertical="top" wrapText="1"/>
    </xf>
    <xf numFmtId="3" fontId="7" fillId="2" borderId="3" xfId="0" applyNumberFormat="1" applyFont="1" applyFill="1" applyBorder="1" applyAlignment="1">
      <alignment horizontal="right" vertical="top"/>
    </xf>
    <xf numFmtId="164" fontId="7" fillId="2" borderId="3" xfId="0" applyNumberFormat="1" applyFont="1" applyFill="1" applyBorder="1" applyAlignment="1">
      <alignment horizontal="right" vertical="top"/>
    </xf>
    <xf numFmtId="166" fontId="4" fillId="2" borderId="3" xfId="0" applyNumberFormat="1" applyFont="1" applyFill="1" applyBorder="1" applyAlignment="1">
      <alignment horizontal="right" vertical="top"/>
    </xf>
    <xf numFmtId="0" fontId="1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 wrapText="1"/>
    </xf>
    <xf numFmtId="1" fontId="4" fillId="2" borderId="3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2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right" vertical="top"/>
    </xf>
    <xf numFmtId="3" fontId="8" fillId="2" borderId="3" xfId="0" applyNumberFormat="1" applyFont="1" applyFill="1" applyBorder="1" applyAlignment="1">
      <alignment horizontal="right" vertical="top"/>
    </xf>
    <xf numFmtId="164" fontId="8" fillId="2" borderId="3" xfId="0" applyNumberFormat="1" applyFont="1" applyFill="1" applyBorder="1" applyAlignment="1">
      <alignment horizontal="right" vertical="top"/>
    </xf>
    <xf numFmtId="164" fontId="8" fillId="2" borderId="3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center" vertical="top"/>
    </xf>
    <xf numFmtId="166" fontId="1" fillId="2" borderId="3" xfId="0" applyNumberFormat="1" applyFont="1" applyFill="1" applyBorder="1" applyAlignment="1">
      <alignment horizontal="center" vertical="top"/>
    </xf>
    <xf numFmtId="2" fontId="4" fillId="2" borderId="3" xfId="0" applyNumberFormat="1" applyFont="1" applyFill="1" applyBorder="1" applyAlignment="1">
      <alignment horizontal="right" vertical="top"/>
    </xf>
    <xf numFmtId="0" fontId="1" fillId="2" borderId="3" xfId="0" applyFont="1" applyFill="1" applyBorder="1" applyAlignment="1">
      <alignment horizontal="left" vertical="top"/>
    </xf>
    <xf numFmtId="164" fontId="9" fillId="2" borderId="3" xfId="0" applyNumberFormat="1" applyFont="1" applyFill="1" applyBorder="1" applyAlignment="1">
      <alignment horizontal="right" vertical="top"/>
    </xf>
    <xf numFmtId="164" fontId="4" fillId="2" borderId="3" xfId="0" applyNumberFormat="1" applyFont="1" applyFill="1" applyBorder="1" applyAlignment="1">
      <alignment horizontal="center" vertical="top"/>
    </xf>
    <xf numFmtId="2" fontId="4" fillId="2" borderId="3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 wrapText="1"/>
    </xf>
    <xf numFmtId="1" fontId="4" fillId="2" borderId="3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/>
    <xf numFmtId="164" fontId="1" fillId="2" borderId="3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1" fillId="2" borderId="3" xfId="0" applyNumberFormat="1" applyFont="1" applyFill="1" applyBorder="1"/>
    <xf numFmtId="164" fontId="1" fillId="2" borderId="3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left" wrapText="1" indent="6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 wrapText="1" indent="4"/>
    </xf>
    <xf numFmtId="0" fontId="6" fillId="2" borderId="3" xfId="0" applyFont="1" applyFill="1" applyBorder="1" applyAlignment="1">
      <alignment horizontal="left" wrapText="1"/>
    </xf>
    <xf numFmtId="1" fontId="4" fillId="2" borderId="3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166" fontId="1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</cellXfs>
  <cellStyles count="4">
    <cellStyle name="Денежный" xfId="1" builtinId="4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BU331"/>
  <sheetViews>
    <sheetView tabSelected="1" topLeftCell="AC1" zoomScale="90" zoomScaleNormal="90" workbookViewId="0">
      <selection activeCell="BU34" sqref="AL1:BU34"/>
    </sheetView>
  </sheetViews>
  <sheetFormatPr defaultColWidth="10.6640625" defaultRowHeight="11.25" outlineLevelRow="3" x14ac:dyDescent="0.2"/>
  <cols>
    <col min="1" max="1" width="8.5" style="2" customWidth="1"/>
    <col min="2" max="2" width="1.6640625" style="2" customWidth="1"/>
    <col min="3" max="3" width="2.33203125" style="2" customWidth="1"/>
    <col min="4" max="4" width="1.5" style="2" customWidth="1"/>
    <col min="5" max="5" width="2.6640625" style="2" customWidth="1"/>
    <col min="6" max="6" width="6" style="2" customWidth="1"/>
    <col min="7" max="7" width="0.83203125" style="2" customWidth="1"/>
    <col min="8" max="8" width="1.5" style="2" customWidth="1"/>
    <col min="9" max="9" width="3.33203125" style="2" customWidth="1"/>
    <col min="10" max="10" width="0.5" style="2" customWidth="1"/>
    <col min="11" max="11" width="11" style="2" customWidth="1"/>
    <col min="12" max="12" width="0.1640625" style="2" customWidth="1"/>
    <col min="13" max="13" width="4.33203125" style="2" customWidth="1"/>
    <col min="14" max="14" width="1.33203125" style="2" customWidth="1"/>
    <col min="15" max="15" width="5.1640625" style="2" customWidth="1"/>
    <col min="16" max="16" width="2.6640625" style="2" customWidth="1"/>
    <col min="17" max="17" width="2.5" style="2" customWidth="1"/>
    <col min="18" max="18" width="0.83203125" style="2" customWidth="1"/>
    <col min="19" max="19" width="3.5" style="2" customWidth="1"/>
    <col min="20" max="20" width="1.5" style="2" customWidth="1"/>
    <col min="21" max="21" width="3" style="2" customWidth="1"/>
    <col min="22" max="22" width="1.83203125" style="2" customWidth="1"/>
    <col min="23" max="23" width="2.6640625" style="2" customWidth="1"/>
    <col min="24" max="24" width="1.83203125" style="2" customWidth="1"/>
    <col min="25" max="25" width="1.1640625" style="2" customWidth="1"/>
    <col min="26" max="26" width="1.6640625" style="2" customWidth="1"/>
    <col min="27" max="27" width="8.83203125" style="2" customWidth="1"/>
    <col min="28" max="28" width="3.5" style="2" customWidth="1"/>
    <col min="29" max="29" width="6.33203125" style="2" customWidth="1"/>
    <col min="30" max="30" width="7.83203125" style="2" customWidth="1"/>
    <col min="31" max="31" width="2.6640625" style="2" customWidth="1"/>
    <col min="32" max="32" width="4.6640625" style="2" customWidth="1"/>
    <col min="33" max="33" width="8" style="2" customWidth="1"/>
    <col min="34" max="34" width="6.83203125" style="2" customWidth="1"/>
    <col min="35" max="35" width="7.33203125" style="2" customWidth="1"/>
    <col min="36" max="36" width="6.83203125" style="2" customWidth="1"/>
    <col min="37" max="37" width="10.6640625" style="1"/>
    <col min="38" max="38" width="7.6640625" style="1" customWidth="1"/>
    <col min="39" max="42" width="10.6640625" style="1" hidden="1" customWidth="1"/>
    <col min="43" max="43" width="8.33203125" style="1" hidden="1" customWidth="1"/>
    <col min="44" max="47" width="10.6640625" style="1" hidden="1" customWidth="1"/>
    <col min="48" max="48" width="10.6640625" style="1"/>
    <col min="49" max="49" width="27.83203125" style="1" customWidth="1"/>
    <col min="50" max="52" width="10.6640625" style="1" hidden="1" customWidth="1"/>
    <col min="53" max="53" width="3.5" style="1" customWidth="1"/>
    <col min="54" max="54" width="4.1640625" style="1" customWidth="1"/>
    <col min="55" max="55" width="2.6640625" style="1" customWidth="1"/>
    <col min="56" max="56" width="7.33203125" style="1" customWidth="1"/>
    <col min="57" max="57" width="8.5" style="1" hidden="1" customWidth="1"/>
    <col min="58" max="59" width="10.6640625" style="1" hidden="1" customWidth="1"/>
    <col min="60" max="60" width="0.5" style="1" customWidth="1"/>
    <col min="61" max="61" width="7.33203125" style="1" customWidth="1"/>
    <col min="62" max="63" width="10.6640625" style="1" hidden="1" customWidth="1"/>
    <col min="64" max="64" width="5.6640625" style="1" customWidth="1"/>
    <col min="65" max="65" width="6.6640625" style="1" customWidth="1"/>
    <col min="66" max="66" width="0.83203125" style="1" customWidth="1"/>
    <col min="67" max="67" width="8.83203125" style="1" customWidth="1"/>
    <col min="68" max="68" width="5.33203125" style="1" customWidth="1"/>
    <col min="69" max="69" width="2.1640625" style="1" customWidth="1"/>
    <col min="70" max="70" width="8.83203125" style="1" customWidth="1"/>
    <col min="71" max="71" width="9" style="3" customWidth="1"/>
    <col min="72" max="72" width="6.83203125" style="4" customWidth="1"/>
    <col min="73" max="73" width="6.6640625" style="1" customWidth="1"/>
    <col min="74" max="16384" width="10.6640625" style="1"/>
  </cols>
  <sheetData>
    <row r="1" spans="1:73" x14ac:dyDescent="0.2">
      <c r="X1" s="141" t="s">
        <v>0</v>
      </c>
      <c r="Y1" s="141"/>
      <c r="Z1" s="141"/>
      <c r="AA1" s="141"/>
      <c r="AB1" s="141"/>
      <c r="AC1" s="141"/>
      <c r="AD1" s="141"/>
      <c r="AE1" s="141"/>
      <c r="AF1" s="141"/>
      <c r="AG1" s="5"/>
      <c r="AH1" s="5"/>
      <c r="AI1" s="5"/>
      <c r="AJ1" s="5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141" t="s">
        <v>0</v>
      </c>
      <c r="BJ1" s="141"/>
      <c r="BK1" s="141"/>
      <c r="BL1" s="141"/>
      <c r="BM1" s="141"/>
      <c r="BN1" s="141"/>
      <c r="BO1" s="141"/>
      <c r="BP1" s="141"/>
      <c r="BQ1" s="141"/>
      <c r="BS1" s="1"/>
      <c r="BT1" s="1"/>
    </row>
    <row r="2" spans="1:73" x14ac:dyDescent="0.2">
      <c r="X2" s="141"/>
      <c r="Y2" s="141"/>
      <c r="Z2" s="141"/>
      <c r="AA2" s="141"/>
      <c r="AB2" s="141"/>
      <c r="AC2" s="141"/>
      <c r="AD2" s="141"/>
      <c r="AE2" s="141"/>
      <c r="AF2" s="141"/>
      <c r="AG2" s="5"/>
      <c r="AH2" s="5"/>
      <c r="AI2" s="5"/>
      <c r="AJ2" s="5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141"/>
      <c r="BJ2" s="141"/>
      <c r="BK2" s="141"/>
      <c r="BL2" s="141"/>
      <c r="BM2" s="141"/>
      <c r="BN2" s="141"/>
      <c r="BO2" s="141"/>
      <c r="BP2" s="141"/>
      <c r="BQ2" s="141"/>
      <c r="BS2" s="1"/>
      <c r="BT2" s="1"/>
    </row>
    <row r="3" spans="1:73" x14ac:dyDescent="0.2">
      <c r="X3" s="141"/>
      <c r="Y3" s="141"/>
      <c r="Z3" s="141"/>
      <c r="AA3" s="141"/>
      <c r="AB3" s="141"/>
      <c r="AC3" s="141"/>
      <c r="AD3" s="141"/>
      <c r="AE3" s="141"/>
      <c r="AF3" s="141"/>
      <c r="AG3" s="5"/>
      <c r="AH3" s="5"/>
      <c r="AI3" s="5"/>
      <c r="AJ3" s="5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141"/>
      <c r="BJ3" s="141"/>
      <c r="BK3" s="141"/>
      <c r="BL3" s="141"/>
      <c r="BM3" s="141"/>
      <c r="BN3" s="141"/>
      <c r="BO3" s="141"/>
      <c r="BP3" s="141"/>
      <c r="BQ3" s="141"/>
      <c r="BS3" s="1"/>
      <c r="BT3" s="1"/>
    </row>
    <row r="4" spans="1:73" x14ac:dyDescent="0.2"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S4" s="1"/>
      <c r="BT4" s="1"/>
    </row>
    <row r="5" spans="1:73" ht="15" customHeight="1" x14ac:dyDescent="0.2">
      <c r="Z5" s="142" t="s">
        <v>263</v>
      </c>
      <c r="AA5" s="143"/>
      <c r="AB5" s="143"/>
      <c r="AC5" s="143"/>
      <c r="AD5" s="143"/>
      <c r="AE5" s="143"/>
      <c r="AF5" s="143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142" t="s">
        <v>262</v>
      </c>
      <c r="BL5" s="143"/>
      <c r="BM5" s="143"/>
      <c r="BN5" s="143"/>
      <c r="BO5" s="143"/>
      <c r="BP5" s="143"/>
      <c r="BQ5" s="143"/>
      <c r="BS5" s="1"/>
      <c r="BT5" s="1"/>
    </row>
    <row r="6" spans="1:73" ht="13.35" customHeight="1" x14ac:dyDescent="0.2">
      <c r="A6" s="144" t="s">
        <v>1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Z6" s="141"/>
      <c r="AA6" s="141"/>
      <c r="AB6" s="141"/>
      <c r="AC6" s="141"/>
      <c r="AD6" s="141"/>
      <c r="AE6" s="141"/>
      <c r="AF6" s="141"/>
      <c r="AG6" s="5"/>
      <c r="AH6" s="5"/>
      <c r="AI6" s="5"/>
      <c r="AJ6" s="5"/>
      <c r="AL6" s="144" t="s">
        <v>1</v>
      </c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K6" s="141"/>
      <c r="BL6" s="141"/>
      <c r="BM6" s="141"/>
      <c r="BN6" s="141"/>
      <c r="BO6" s="141"/>
      <c r="BP6" s="141"/>
      <c r="BQ6" s="141"/>
      <c r="BS6" s="1"/>
      <c r="BT6" s="1"/>
    </row>
    <row r="7" spans="1:73" ht="29.25" customHeight="1" x14ac:dyDescent="0.2">
      <c r="A7" s="144" t="s">
        <v>2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AL7" s="144" t="s">
        <v>3</v>
      </c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S7" s="1"/>
      <c r="BT7" s="1"/>
    </row>
    <row r="8" spans="1:73" ht="13.35" customHeight="1" x14ac:dyDescent="0.2">
      <c r="A8" s="139" t="s">
        <v>4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45" t="s">
        <v>5</v>
      </c>
      <c r="T8" s="145"/>
      <c r="U8" s="145"/>
      <c r="V8" s="139" t="s">
        <v>6</v>
      </c>
      <c r="W8" s="139"/>
      <c r="X8" s="139"/>
      <c r="Y8" s="139"/>
      <c r="Z8" s="139"/>
      <c r="AA8" s="139" t="s">
        <v>7</v>
      </c>
      <c r="AB8" s="139" t="s">
        <v>8</v>
      </c>
      <c r="AC8" s="139"/>
      <c r="AD8" s="139" t="s">
        <v>9</v>
      </c>
      <c r="AE8" s="139" t="s">
        <v>10</v>
      </c>
      <c r="AF8" s="139"/>
      <c r="AG8" s="137" t="s">
        <v>11</v>
      </c>
      <c r="AH8" s="138" t="s">
        <v>12</v>
      </c>
      <c r="AI8" s="138" t="s">
        <v>13</v>
      </c>
      <c r="AJ8" s="137" t="s">
        <v>14</v>
      </c>
      <c r="AL8" s="139" t="s">
        <v>4</v>
      </c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45" t="s">
        <v>5</v>
      </c>
      <c r="BE8" s="145"/>
      <c r="BF8" s="145"/>
      <c r="BG8" s="139" t="s">
        <v>6</v>
      </c>
      <c r="BH8" s="139"/>
      <c r="BI8" s="139"/>
      <c r="BJ8" s="139"/>
      <c r="BK8" s="139"/>
      <c r="BL8" s="139" t="s">
        <v>7</v>
      </c>
      <c r="BM8" s="139" t="s">
        <v>8</v>
      </c>
      <c r="BN8" s="139"/>
      <c r="BO8" s="139" t="s">
        <v>9</v>
      </c>
      <c r="BP8" s="139" t="s">
        <v>10</v>
      </c>
      <c r="BQ8" s="139"/>
      <c r="BR8" s="137" t="s">
        <v>11</v>
      </c>
      <c r="BS8" s="138" t="s">
        <v>12</v>
      </c>
      <c r="BT8" s="138" t="s">
        <v>13</v>
      </c>
      <c r="BU8" s="137" t="s">
        <v>14</v>
      </c>
    </row>
    <row r="9" spans="1:73" ht="13.35" customHeight="1" x14ac:dyDescent="0.2">
      <c r="A9" s="139" t="s">
        <v>15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45"/>
      <c r="T9" s="145"/>
      <c r="U9" s="145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7"/>
      <c r="AH9" s="138"/>
      <c r="AI9" s="138"/>
      <c r="AJ9" s="137"/>
      <c r="AL9" s="139" t="s">
        <v>15</v>
      </c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45"/>
      <c r="BE9" s="145"/>
      <c r="BF9" s="145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7"/>
      <c r="BS9" s="138"/>
      <c r="BT9" s="138"/>
      <c r="BU9" s="137"/>
    </row>
    <row r="10" spans="1:73" ht="20.25" customHeight="1" x14ac:dyDescent="0.2">
      <c r="A10" s="139" t="s">
        <v>16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73" t="s">
        <v>17</v>
      </c>
      <c r="P10" s="73"/>
      <c r="Q10" s="73"/>
      <c r="R10" s="73"/>
      <c r="S10" s="145"/>
      <c r="T10" s="145"/>
      <c r="U10" s="145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7"/>
      <c r="AH10" s="138"/>
      <c r="AI10" s="138"/>
      <c r="AJ10" s="137"/>
      <c r="AL10" s="139" t="s">
        <v>16</v>
      </c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73" t="s">
        <v>17</v>
      </c>
      <c r="BA10" s="73"/>
      <c r="BB10" s="73"/>
      <c r="BC10" s="73"/>
      <c r="BD10" s="145"/>
      <c r="BE10" s="145"/>
      <c r="BF10" s="145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7"/>
      <c r="BS10" s="138"/>
      <c r="BT10" s="138"/>
      <c r="BU10" s="137"/>
    </row>
    <row r="11" spans="1:73" ht="13.35" customHeight="1" x14ac:dyDescent="0.2">
      <c r="A11" s="140" t="s">
        <v>18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5"/>
      <c r="T11" s="145"/>
      <c r="U11" s="145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7"/>
      <c r="AH11" s="138"/>
      <c r="AI11" s="138"/>
      <c r="AJ11" s="137"/>
      <c r="AL11" s="140" t="s">
        <v>18</v>
      </c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5"/>
      <c r="BE11" s="145"/>
      <c r="BF11" s="145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7"/>
      <c r="BS11" s="138"/>
      <c r="BT11" s="138"/>
      <c r="BU11" s="137"/>
    </row>
    <row r="12" spans="1:73" ht="17.25" customHeight="1" x14ac:dyDescent="0.2">
      <c r="A12" s="87" t="s">
        <v>19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8">
        <f>S13+S19+S21+S27+S30</f>
        <v>1921</v>
      </c>
      <c r="T12" s="88"/>
      <c r="U12" s="88"/>
      <c r="V12" s="89">
        <f>V13+V19+V21+V27+V30</f>
        <v>77.951999999999998</v>
      </c>
      <c r="W12" s="89"/>
      <c r="X12" s="89"/>
      <c r="Y12" s="89"/>
      <c r="Z12" s="89"/>
      <c r="AA12" s="7">
        <f>AA13+AA19+AA21+AA27+AA30</f>
        <v>57.954999999999998</v>
      </c>
      <c r="AB12" s="89">
        <f>AB13+AB19+AB21+AB27+AB30</f>
        <v>247.15899999999999</v>
      </c>
      <c r="AC12" s="89"/>
      <c r="AD12" s="8">
        <f>AD13+AD19+AD21+AD27+AD30</f>
        <v>1876.2</v>
      </c>
      <c r="AE12" s="89">
        <f>AE13+AE19+AE21+AE27+AE30</f>
        <v>27.45</v>
      </c>
      <c r="AF12" s="89"/>
      <c r="AG12" s="9">
        <f>AG13+AG19+AG21+AG27+AG30</f>
        <v>824.25000000000011</v>
      </c>
      <c r="AH12" s="9">
        <f>AH13+AH19+AH21+AH27+AH30</f>
        <v>36.018999999999998</v>
      </c>
      <c r="AI12" s="9">
        <f>AI13+AI19+AI21+AI27+AI30</f>
        <v>0.78500000000000003</v>
      </c>
      <c r="AJ12" s="7">
        <f>AJ13+AJ19+AJ21+AJ27+AJ30</f>
        <v>0.96700000000000008</v>
      </c>
      <c r="AL12" s="87" t="s">
        <v>19</v>
      </c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8">
        <f>BD13+BD19+BD21+BD27+BD30</f>
        <v>1659</v>
      </c>
      <c r="BE12" s="88"/>
      <c r="BF12" s="88"/>
      <c r="BG12" s="108">
        <v>80.8</v>
      </c>
      <c r="BH12" s="108"/>
      <c r="BI12" s="108"/>
      <c r="BJ12" s="108"/>
      <c r="BK12" s="108"/>
      <c r="BL12" s="10">
        <v>69.2</v>
      </c>
      <c r="BM12" s="108">
        <v>240.4</v>
      </c>
      <c r="BN12" s="108"/>
      <c r="BO12" s="11">
        <v>1919.5</v>
      </c>
      <c r="BP12" s="108">
        <v>60.3</v>
      </c>
      <c r="BQ12" s="108"/>
      <c r="BR12" s="12">
        <f>BR13+BR21+BR27+BR30</f>
        <v>780.87</v>
      </c>
      <c r="BS12" s="12">
        <f>BS13+BS21+BS27+BS30</f>
        <v>24.504999999999999</v>
      </c>
      <c r="BT12" s="13">
        <f>BT13+BT21+BT27+BT30</f>
        <v>0.52200000000000002</v>
      </c>
      <c r="BU12" s="13">
        <f>BU13+BU21+BU27+BU30</f>
        <v>2.0089999999999999</v>
      </c>
    </row>
    <row r="13" spans="1:73" ht="15.75" customHeight="1" outlineLevel="1" x14ac:dyDescent="0.2">
      <c r="A13" s="77" t="s">
        <v>20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4">
        <f>S14+S15+S18</f>
        <v>411</v>
      </c>
      <c r="T13" s="74"/>
      <c r="U13" s="74"/>
      <c r="V13" s="78">
        <f>V14+V15+V18</f>
        <v>11.93</v>
      </c>
      <c r="W13" s="78"/>
      <c r="X13" s="78"/>
      <c r="Y13" s="78"/>
      <c r="Z13" s="78"/>
      <c r="AA13" s="15">
        <f>AA14+AA15+AA18</f>
        <v>14.425000000000001</v>
      </c>
      <c r="AB13" s="78">
        <f>AB14+AB15+AB18</f>
        <v>55.754999999999995</v>
      </c>
      <c r="AC13" s="78"/>
      <c r="AD13" s="15">
        <f>AD14+AD15+AD18</f>
        <v>398</v>
      </c>
      <c r="AE13" s="78">
        <f>AE14+AE15+AE18</f>
        <v>2.79</v>
      </c>
      <c r="AF13" s="78"/>
      <c r="AG13" s="15">
        <f>AG14+AG15+AG18</f>
        <v>373.05</v>
      </c>
      <c r="AH13" s="15">
        <f>AH14+AH15+AH18</f>
        <v>1.0150000000000001</v>
      </c>
      <c r="AI13" s="16">
        <f>AI14+AI15+AI18</f>
        <v>0.22</v>
      </c>
      <c r="AJ13" s="15">
        <f>AJ14+AJ15+AJ18</f>
        <v>0.312</v>
      </c>
      <c r="AL13" s="77" t="s">
        <v>20</v>
      </c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4">
        <f>BD14+BD15+BD18</f>
        <v>369</v>
      </c>
      <c r="BE13" s="74"/>
      <c r="BF13" s="74"/>
      <c r="BG13" s="78">
        <v>14</v>
      </c>
      <c r="BH13" s="78"/>
      <c r="BI13" s="78"/>
      <c r="BJ13" s="78"/>
      <c r="BK13" s="78"/>
      <c r="BL13" s="15">
        <v>16.600000000000001</v>
      </c>
      <c r="BM13" s="78">
        <v>56.6</v>
      </c>
      <c r="BN13" s="78"/>
      <c r="BO13" s="15">
        <v>424.9</v>
      </c>
      <c r="BP13" s="90">
        <v>2.5</v>
      </c>
      <c r="BQ13" s="90"/>
      <c r="BR13" s="15">
        <f>BR14+BR15+BR18</f>
        <v>302.93</v>
      </c>
      <c r="BS13" s="18">
        <f>BS14+BS15+BS18</f>
        <v>0.745</v>
      </c>
      <c r="BT13" s="19">
        <f>BT14+BT15+BT18</f>
        <v>0.08</v>
      </c>
      <c r="BU13" s="18">
        <f>BU14+BU15+BU18</f>
        <v>1.2729999999999999</v>
      </c>
    </row>
    <row r="14" spans="1:73" ht="15" customHeight="1" outlineLevel="2" x14ac:dyDescent="0.2">
      <c r="A14" s="130" t="s">
        <v>21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1" t="s">
        <v>22</v>
      </c>
      <c r="P14" s="131"/>
      <c r="Q14" s="131"/>
      <c r="R14" s="131"/>
      <c r="S14" s="132">
        <v>180</v>
      </c>
      <c r="T14" s="132"/>
      <c r="U14" s="132"/>
      <c r="V14" s="136">
        <v>6.03</v>
      </c>
      <c r="W14" s="136"/>
      <c r="X14" s="136"/>
      <c r="Y14" s="136"/>
      <c r="Z14" s="136"/>
      <c r="AA14" s="20">
        <v>7.125</v>
      </c>
      <c r="AB14" s="136">
        <v>30.934999999999999</v>
      </c>
      <c r="AC14" s="136"/>
      <c r="AD14" s="21">
        <v>208</v>
      </c>
      <c r="AE14" s="127">
        <v>1.3</v>
      </c>
      <c r="AF14" s="127"/>
      <c r="AG14" s="21">
        <v>126.15</v>
      </c>
      <c r="AH14" s="22">
        <v>0.41499999999999998</v>
      </c>
      <c r="AI14" s="23">
        <v>0.06</v>
      </c>
      <c r="AJ14" s="20">
        <v>0.16200000000000001</v>
      </c>
      <c r="AL14" s="72" t="s">
        <v>21</v>
      </c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3" t="s">
        <v>22</v>
      </c>
      <c r="BA14" s="73"/>
      <c r="BB14" s="73"/>
      <c r="BC14" s="73"/>
      <c r="BD14" s="74">
        <v>150</v>
      </c>
      <c r="BE14" s="74"/>
      <c r="BF14" s="74"/>
      <c r="BG14" s="79">
        <v>4.42</v>
      </c>
      <c r="BH14" s="79"/>
      <c r="BI14" s="79"/>
      <c r="BJ14" s="79"/>
      <c r="BK14" s="79"/>
      <c r="BL14" s="24">
        <v>6.38</v>
      </c>
      <c r="BM14" s="75">
        <v>22.934999999999999</v>
      </c>
      <c r="BN14" s="75"/>
      <c r="BO14" s="25">
        <v>141.19999999999999</v>
      </c>
      <c r="BP14" s="79">
        <v>1.04</v>
      </c>
      <c r="BQ14" s="79"/>
      <c r="BR14" s="26">
        <v>100.15</v>
      </c>
      <c r="BS14" s="26">
        <v>0.29499999999999998</v>
      </c>
      <c r="BT14" s="26">
        <v>0.04</v>
      </c>
      <c r="BU14" s="26">
        <v>0.128</v>
      </c>
    </row>
    <row r="15" spans="1:73" ht="13.5" customHeight="1" outlineLevel="2" x14ac:dyDescent="0.2">
      <c r="A15" s="130" t="s">
        <v>23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1" t="s">
        <v>24</v>
      </c>
      <c r="P15" s="131"/>
      <c r="Q15" s="131"/>
      <c r="R15" s="131"/>
      <c r="S15" s="132">
        <v>51</v>
      </c>
      <c r="T15" s="132"/>
      <c r="U15" s="132"/>
      <c r="V15" s="127">
        <v>5.6</v>
      </c>
      <c r="W15" s="127"/>
      <c r="X15" s="127"/>
      <c r="Y15" s="127"/>
      <c r="Z15" s="127"/>
      <c r="AA15" s="21">
        <v>7</v>
      </c>
      <c r="AB15" s="127">
        <v>14.62</v>
      </c>
      <c r="AC15" s="127"/>
      <c r="AD15" s="21">
        <v>145</v>
      </c>
      <c r="AE15" s="127">
        <v>0.19</v>
      </c>
      <c r="AF15" s="127"/>
      <c r="AG15" s="21">
        <v>126.6</v>
      </c>
      <c r="AH15" s="23">
        <v>0.47</v>
      </c>
      <c r="AI15" s="23">
        <v>0.03</v>
      </c>
      <c r="AJ15" s="22">
        <v>0.03</v>
      </c>
      <c r="AL15" s="72" t="s">
        <v>25</v>
      </c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3" t="s">
        <v>24</v>
      </c>
      <c r="BA15" s="73"/>
      <c r="BB15" s="73"/>
      <c r="BC15" s="73"/>
      <c r="BD15" s="74">
        <v>39</v>
      </c>
      <c r="BE15" s="74"/>
      <c r="BF15" s="74"/>
      <c r="BG15" s="85">
        <v>3.61</v>
      </c>
      <c r="BH15" s="85"/>
      <c r="BI15" s="85"/>
      <c r="BJ15" s="85"/>
      <c r="BK15" s="85"/>
      <c r="BL15" s="25">
        <v>5.4</v>
      </c>
      <c r="BM15" s="86">
        <v>9.75</v>
      </c>
      <c r="BN15" s="86"/>
      <c r="BO15" s="25">
        <v>106</v>
      </c>
      <c r="BP15" s="85">
        <v>0.14000000000000001</v>
      </c>
      <c r="BQ15" s="85"/>
      <c r="BR15" s="22">
        <v>94.48</v>
      </c>
      <c r="BS15" s="26">
        <v>0.33</v>
      </c>
      <c r="BT15" s="26">
        <v>0.02</v>
      </c>
      <c r="BU15" s="26">
        <v>1.01</v>
      </c>
    </row>
    <row r="16" spans="1:73" ht="11.85" customHeight="1" outlineLevel="3" x14ac:dyDescent="0.2">
      <c r="A16" s="133" t="s">
        <v>26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5"/>
      <c r="O16" s="131"/>
      <c r="P16" s="131"/>
      <c r="Q16" s="131"/>
      <c r="R16" s="131"/>
      <c r="S16" s="129"/>
      <c r="T16" s="129"/>
      <c r="U16" s="129"/>
      <c r="V16" s="129"/>
      <c r="W16" s="129"/>
      <c r="X16" s="129"/>
      <c r="Y16" s="129"/>
      <c r="Z16" s="129"/>
      <c r="AA16" s="28"/>
      <c r="AB16" s="129"/>
      <c r="AC16" s="129"/>
      <c r="AD16" s="28"/>
      <c r="AE16" s="129"/>
      <c r="AF16" s="129"/>
      <c r="AG16" s="27"/>
      <c r="AH16" s="22"/>
      <c r="AI16" s="27"/>
      <c r="AJ16" s="27"/>
      <c r="AK16" s="29"/>
      <c r="AL16" s="83" t="s">
        <v>27</v>
      </c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4">
        <v>5</v>
      </c>
      <c r="BE16" s="84"/>
      <c r="BF16" s="84"/>
      <c r="BG16" s="76">
        <v>0.04</v>
      </c>
      <c r="BH16" s="76"/>
      <c r="BI16" s="76"/>
      <c r="BJ16" s="76"/>
      <c r="BK16" s="76"/>
      <c r="BL16" s="32">
        <v>3.63</v>
      </c>
      <c r="BM16" s="76">
        <v>7.0000000000000007E-2</v>
      </c>
      <c r="BN16" s="76"/>
      <c r="BO16" s="30">
        <v>33.049999999999997</v>
      </c>
      <c r="BP16" s="76">
        <v>0</v>
      </c>
      <c r="BQ16" s="76"/>
      <c r="BR16" s="30">
        <v>12</v>
      </c>
      <c r="BS16" s="31">
        <v>0.2</v>
      </c>
      <c r="BT16" s="31">
        <v>0.01</v>
      </c>
      <c r="BU16" s="31">
        <v>0.01</v>
      </c>
    </row>
    <row r="17" spans="1:73" ht="11.85" customHeight="1" outlineLevel="3" x14ac:dyDescent="0.2">
      <c r="A17" s="128" t="s">
        <v>28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9"/>
      <c r="T17" s="129"/>
      <c r="U17" s="129"/>
      <c r="V17" s="129"/>
      <c r="W17" s="129"/>
      <c r="X17" s="129"/>
      <c r="Y17" s="129"/>
      <c r="Z17" s="129"/>
      <c r="AA17" s="28"/>
      <c r="AB17" s="129"/>
      <c r="AC17" s="129"/>
      <c r="AD17" s="28"/>
      <c r="AE17" s="129"/>
      <c r="AF17" s="129"/>
      <c r="AG17" s="27"/>
      <c r="AH17" s="27"/>
      <c r="AI17" s="27"/>
      <c r="AJ17" s="27"/>
      <c r="AL17" s="83" t="s">
        <v>29</v>
      </c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76">
        <v>4</v>
      </c>
      <c r="BE17" s="76"/>
      <c r="BF17" s="76"/>
      <c r="BG17" s="76"/>
      <c r="BH17" s="76"/>
      <c r="BI17" s="76"/>
      <c r="BJ17" s="76"/>
      <c r="BK17" s="76"/>
      <c r="BL17" s="32"/>
      <c r="BM17" s="76"/>
      <c r="BN17" s="76"/>
      <c r="BO17" s="32"/>
      <c r="BP17" s="76"/>
      <c r="BQ17" s="76"/>
      <c r="BR17" s="26"/>
      <c r="BS17" s="26"/>
      <c r="BT17" s="26"/>
      <c r="BU17" s="26"/>
    </row>
    <row r="18" spans="1:73" ht="16.5" customHeight="1" outlineLevel="2" x14ac:dyDescent="0.2">
      <c r="A18" s="130" t="s">
        <v>30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1" t="s">
        <v>31</v>
      </c>
      <c r="P18" s="131"/>
      <c r="Q18" s="131"/>
      <c r="R18" s="131"/>
      <c r="S18" s="132">
        <v>180</v>
      </c>
      <c r="T18" s="132"/>
      <c r="U18" s="132"/>
      <c r="V18" s="127">
        <v>0.3</v>
      </c>
      <c r="W18" s="127"/>
      <c r="X18" s="127"/>
      <c r="Y18" s="127"/>
      <c r="Z18" s="127"/>
      <c r="AA18" s="21">
        <v>0.3</v>
      </c>
      <c r="AB18" s="127">
        <v>10.199999999999999</v>
      </c>
      <c r="AC18" s="127"/>
      <c r="AD18" s="21">
        <v>45</v>
      </c>
      <c r="AE18" s="127">
        <v>1.3</v>
      </c>
      <c r="AF18" s="127"/>
      <c r="AG18" s="21">
        <v>120.3</v>
      </c>
      <c r="AH18" s="22">
        <v>0.13</v>
      </c>
      <c r="AI18" s="22">
        <v>0.13</v>
      </c>
      <c r="AJ18" s="22">
        <v>0.12</v>
      </c>
      <c r="AL18" s="72" t="s">
        <v>32</v>
      </c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3" t="s">
        <v>31</v>
      </c>
      <c r="BA18" s="73"/>
      <c r="BB18" s="73"/>
      <c r="BC18" s="73"/>
      <c r="BD18" s="74">
        <v>180</v>
      </c>
      <c r="BE18" s="74"/>
      <c r="BF18" s="74"/>
      <c r="BG18" s="75">
        <v>2.8319999999999999</v>
      </c>
      <c r="BH18" s="75"/>
      <c r="BI18" s="75"/>
      <c r="BJ18" s="75"/>
      <c r="BK18" s="75"/>
      <c r="BL18" s="25">
        <v>3.11</v>
      </c>
      <c r="BM18" s="75">
        <v>14.45</v>
      </c>
      <c r="BN18" s="75"/>
      <c r="BO18" s="25">
        <v>98</v>
      </c>
      <c r="BP18" s="75">
        <v>1.17</v>
      </c>
      <c r="BQ18" s="75"/>
      <c r="BR18" s="26">
        <v>108.3</v>
      </c>
      <c r="BS18" s="26">
        <v>0.12</v>
      </c>
      <c r="BT18" s="22">
        <v>0.02</v>
      </c>
      <c r="BU18" s="22">
        <v>0.13500000000000001</v>
      </c>
    </row>
    <row r="19" spans="1:73" ht="18" customHeight="1" outlineLevel="1" x14ac:dyDescent="0.2">
      <c r="A19" s="77" t="s">
        <v>33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4">
        <v>200</v>
      </c>
      <c r="T19" s="74"/>
      <c r="U19" s="74"/>
      <c r="V19" s="78">
        <v>1</v>
      </c>
      <c r="W19" s="78"/>
      <c r="X19" s="78"/>
      <c r="Y19" s="78"/>
      <c r="Z19" s="78"/>
      <c r="AA19" s="15">
        <v>0.2</v>
      </c>
      <c r="AB19" s="78">
        <v>20.2</v>
      </c>
      <c r="AC19" s="78"/>
      <c r="AD19" s="15">
        <v>92</v>
      </c>
      <c r="AE19" s="78">
        <v>4</v>
      </c>
      <c r="AF19" s="78"/>
      <c r="AG19" s="15">
        <v>10.54</v>
      </c>
      <c r="AH19" s="15">
        <v>2.11</v>
      </c>
      <c r="AI19" s="16">
        <v>0.02</v>
      </c>
      <c r="AJ19" s="16">
        <v>0.02</v>
      </c>
      <c r="AK19" s="29"/>
      <c r="AL19" s="77" t="s">
        <v>33</v>
      </c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4">
        <f>BD20</f>
        <v>200</v>
      </c>
      <c r="BE19" s="74"/>
      <c r="BF19" s="74"/>
      <c r="BG19" s="78">
        <v>1</v>
      </c>
      <c r="BH19" s="78"/>
      <c r="BI19" s="78"/>
      <c r="BJ19" s="78"/>
      <c r="BK19" s="78"/>
      <c r="BL19" s="15">
        <v>0.2</v>
      </c>
      <c r="BM19" s="78">
        <v>20.2</v>
      </c>
      <c r="BN19" s="78"/>
      <c r="BO19" s="15">
        <f>BO20</f>
        <v>69</v>
      </c>
      <c r="BP19" s="78">
        <v>4</v>
      </c>
      <c r="BQ19" s="78"/>
      <c r="BR19" s="15">
        <v>10.54</v>
      </c>
      <c r="BS19" s="18">
        <v>2.11</v>
      </c>
      <c r="BT19" s="18">
        <v>0.02</v>
      </c>
      <c r="BU19" s="18">
        <v>0.02</v>
      </c>
    </row>
    <row r="20" spans="1:73" ht="14.25" customHeight="1" outlineLevel="2" x14ac:dyDescent="0.2">
      <c r="A20" s="72" t="s">
        <v>34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3" t="s">
        <v>35</v>
      </c>
      <c r="P20" s="73"/>
      <c r="Q20" s="73"/>
      <c r="R20" s="73"/>
      <c r="S20" s="74">
        <v>200</v>
      </c>
      <c r="T20" s="74"/>
      <c r="U20" s="74"/>
      <c r="V20" s="127">
        <v>1</v>
      </c>
      <c r="W20" s="127"/>
      <c r="X20" s="127"/>
      <c r="Y20" s="127"/>
      <c r="Z20" s="127"/>
      <c r="AA20" s="21">
        <v>0.2</v>
      </c>
      <c r="AB20" s="127">
        <v>20.2</v>
      </c>
      <c r="AC20" s="127"/>
      <c r="AD20" s="21">
        <v>92</v>
      </c>
      <c r="AE20" s="127">
        <v>4</v>
      </c>
      <c r="AF20" s="127"/>
      <c r="AG20" s="21">
        <v>10.54</v>
      </c>
      <c r="AH20" s="22">
        <v>2.11</v>
      </c>
      <c r="AI20" s="22">
        <v>0.02</v>
      </c>
      <c r="AJ20" s="22">
        <v>0.02</v>
      </c>
      <c r="AL20" s="72" t="s">
        <v>36</v>
      </c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3" t="s">
        <v>35</v>
      </c>
      <c r="BA20" s="73"/>
      <c r="BB20" s="73"/>
      <c r="BC20" s="73"/>
      <c r="BD20" s="74">
        <v>200</v>
      </c>
      <c r="BE20" s="74"/>
      <c r="BF20" s="74"/>
      <c r="BG20" s="75">
        <v>1</v>
      </c>
      <c r="BH20" s="75"/>
      <c r="BI20" s="75"/>
      <c r="BJ20" s="75"/>
      <c r="BK20" s="75"/>
      <c r="BL20" s="25">
        <v>0.2</v>
      </c>
      <c r="BM20" s="75">
        <v>20.2</v>
      </c>
      <c r="BN20" s="75"/>
      <c r="BO20" s="25">
        <v>69</v>
      </c>
      <c r="BP20" s="75">
        <v>4</v>
      </c>
      <c r="BQ20" s="75"/>
      <c r="BR20" s="25">
        <v>10.54</v>
      </c>
      <c r="BS20" s="22">
        <v>2.11</v>
      </c>
      <c r="BT20" s="22">
        <v>0.02</v>
      </c>
      <c r="BU20" s="22">
        <v>0.02</v>
      </c>
    </row>
    <row r="21" spans="1:73" ht="16.5" customHeight="1" outlineLevel="1" x14ac:dyDescent="0.2">
      <c r="A21" s="77" t="s">
        <v>37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4">
        <f>S22+S23+S24+S25+S26</f>
        <v>610</v>
      </c>
      <c r="T21" s="74"/>
      <c r="U21" s="74"/>
      <c r="V21" s="78">
        <f>V22+V23+V24+V25+V26</f>
        <v>25.722000000000001</v>
      </c>
      <c r="W21" s="78"/>
      <c r="X21" s="78"/>
      <c r="Y21" s="78"/>
      <c r="Z21" s="78"/>
      <c r="AA21" s="15">
        <f>-AA22+AA23+AA24+AA25+AA26</f>
        <v>16.23</v>
      </c>
      <c r="AB21" s="78">
        <f>AB22+AB23+AB24+AB25+AB26</f>
        <v>68.804000000000002</v>
      </c>
      <c r="AC21" s="78"/>
      <c r="AD21" s="15">
        <f>AD22+AD23+AD24+AD25+AD26</f>
        <v>562</v>
      </c>
      <c r="AE21" s="115">
        <f>AE22+AE23+AE24+AE25+AE26</f>
        <v>14.459999999999999</v>
      </c>
      <c r="AF21" s="115"/>
      <c r="AG21" s="14">
        <f>AG22+AG23+AG24+AG25+AG26</f>
        <v>99.710000000000008</v>
      </c>
      <c r="AH21" s="15">
        <f>AH22+AH23+AH24+AH25+AH26</f>
        <v>19.669</v>
      </c>
      <c r="AI21" s="15">
        <f>AI22+AI23+AI24+AI25+AI26</f>
        <v>0.27900000000000003</v>
      </c>
      <c r="AJ21" s="15">
        <f>AJ22+AJ23+AJ24+AJ25+AJ26</f>
        <v>0.26500000000000001</v>
      </c>
      <c r="AL21" s="77" t="s">
        <v>37</v>
      </c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4">
        <f>BD22+BD23+BD24+BD25+BD26</f>
        <v>490</v>
      </c>
      <c r="BE21" s="74"/>
      <c r="BF21" s="74"/>
      <c r="BG21" s="78">
        <v>27.1</v>
      </c>
      <c r="BH21" s="78"/>
      <c r="BI21" s="78"/>
      <c r="BJ21" s="78"/>
      <c r="BK21" s="78"/>
      <c r="BL21" s="15">
        <v>25.3</v>
      </c>
      <c r="BM21" s="78">
        <v>71.3</v>
      </c>
      <c r="BN21" s="78"/>
      <c r="BO21" s="15">
        <v>624.4</v>
      </c>
      <c r="BP21" s="78">
        <v>49.6</v>
      </c>
      <c r="BQ21" s="78"/>
      <c r="BR21" s="33">
        <f>BR22+BR23+BR24+BR25+BR26</f>
        <v>70.08</v>
      </c>
      <c r="BS21" s="33">
        <f>BS22+BS23+BS24+BS25+BS26</f>
        <v>12.51</v>
      </c>
      <c r="BT21" s="34">
        <f>BT22+BT23+BT24+BT25+BT26</f>
        <v>0.19600000000000001</v>
      </c>
      <c r="BU21" s="34">
        <f>BU22+BU23+BU24+BU25+BU26</f>
        <v>0.20599999999999999</v>
      </c>
    </row>
    <row r="22" spans="1:73" ht="15" customHeight="1" outlineLevel="1" x14ac:dyDescent="0.2">
      <c r="A22" s="96" t="s">
        <v>38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73" t="s">
        <v>39</v>
      </c>
      <c r="P22" s="73"/>
      <c r="Q22" s="73"/>
      <c r="R22" s="73"/>
      <c r="S22" s="121">
        <v>50</v>
      </c>
      <c r="T22" s="121"/>
      <c r="U22" s="121"/>
      <c r="V22" s="122">
        <v>0.746</v>
      </c>
      <c r="W22" s="122"/>
      <c r="X22" s="122"/>
      <c r="Y22" s="122"/>
      <c r="Z22" s="122"/>
      <c r="AA22" s="35">
        <v>2.048</v>
      </c>
      <c r="AB22" s="122">
        <v>4.3440000000000003</v>
      </c>
      <c r="AC22" s="122"/>
      <c r="AD22" s="35">
        <v>39</v>
      </c>
      <c r="AE22" s="122">
        <v>4.84</v>
      </c>
      <c r="AF22" s="122"/>
      <c r="AG22" s="35">
        <v>18.48</v>
      </c>
      <c r="AH22" s="36">
        <v>6.78</v>
      </c>
      <c r="AI22" s="22">
        <v>0.05</v>
      </c>
      <c r="AJ22" s="22">
        <v>0.02</v>
      </c>
      <c r="AL22" s="96" t="s">
        <v>38</v>
      </c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73" t="s">
        <v>39</v>
      </c>
      <c r="BA22" s="73"/>
      <c r="BB22" s="73"/>
      <c r="BC22" s="73"/>
      <c r="BD22" s="120">
        <v>30</v>
      </c>
      <c r="BE22" s="120"/>
      <c r="BF22" s="120"/>
      <c r="BG22" s="79">
        <v>0.41</v>
      </c>
      <c r="BH22" s="79"/>
      <c r="BI22" s="79"/>
      <c r="BJ22" s="79"/>
      <c r="BK22" s="79"/>
      <c r="BL22" s="24">
        <v>2.27</v>
      </c>
      <c r="BM22" s="79">
        <v>2.27</v>
      </c>
      <c r="BN22" s="79"/>
      <c r="BO22" s="25">
        <v>32.5</v>
      </c>
      <c r="BP22" s="79">
        <v>2.25</v>
      </c>
      <c r="BQ22" s="79"/>
      <c r="BR22" s="37">
        <v>9.9</v>
      </c>
      <c r="BS22" s="38">
        <v>0.37</v>
      </c>
      <c r="BT22" s="38">
        <v>0.01</v>
      </c>
      <c r="BU22" s="38">
        <v>0.02</v>
      </c>
    </row>
    <row r="23" spans="1:73" ht="16.5" customHeight="1" outlineLevel="2" x14ac:dyDescent="0.2">
      <c r="A23" s="72" t="s">
        <v>40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3" t="s">
        <v>41</v>
      </c>
      <c r="P23" s="73"/>
      <c r="Q23" s="73"/>
      <c r="R23" s="73"/>
      <c r="S23" s="121">
        <v>180</v>
      </c>
      <c r="T23" s="121"/>
      <c r="U23" s="121"/>
      <c r="V23" s="126">
        <v>1.6759999999999999</v>
      </c>
      <c r="W23" s="126"/>
      <c r="X23" s="126"/>
      <c r="Y23" s="126"/>
      <c r="Z23" s="126"/>
      <c r="AA23" s="39">
        <v>2.6680000000000001</v>
      </c>
      <c r="AB23" s="126">
        <v>9.7100000000000009</v>
      </c>
      <c r="AC23" s="126"/>
      <c r="AD23" s="35">
        <v>70</v>
      </c>
      <c r="AE23" s="122">
        <v>4.5999999999999996</v>
      </c>
      <c r="AF23" s="122"/>
      <c r="AG23" s="35">
        <v>18.78</v>
      </c>
      <c r="AH23" s="35">
        <v>0.48899999999999999</v>
      </c>
      <c r="AI23" s="39">
        <v>0.06</v>
      </c>
      <c r="AJ23" s="39">
        <v>0.05</v>
      </c>
      <c r="AL23" s="72" t="s">
        <v>40</v>
      </c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3" t="s">
        <v>41</v>
      </c>
      <c r="BA23" s="73"/>
      <c r="BB23" s="73"/>
      <c r="BC23" s="73"/>
      <c r="BD23" s="74">
        <v>150</v>
      </c>
      <c r="BE23" s="74"/>
      <c r="BF23" s="74"/>
      <c r="BG23" s="79">
        <v>1.2569999999999999</v>
      </c>
      <c r="BH23" s="79"/>
      <c r="BI23" s="79"/>
      <c r="BJ23" s="79"/>
      <c r="BK23" s="79"/>
      <c r="BL23" s="24">
        <v>2.016</v>
      </c>
      <c r="BM23" s="79">
        <v>7.28</v>
      </c>
      <c r="BN23" s="79"/>
      <c r="BO23" s="25">
        <v>52.35</v>
      </c>
      <c r="BP23" s="75">
        <v>4.5999999999999996</v>
      </c>
      <c r="BQ23" s="75"/>
      <c r="BR23" s="38">
        <v>14.09</v>
      </c>
      <c r="BS23" s="37">
        <v>0.5</v>
      </c>
      <c r="BT23" s="40">
        <v>4.8000000000000001E-2</v>
      </c>
      <c r="BU23" s="40">
        <v>4.2000000000000003E-2</v>
      </c>
    </row>
    <row r="24" spans="1:73" ht="17.25" customHeight="1" outlineLevel="2" x14ac:dyDescent="0.2">
      <c r="A24" s="72" t="s">
        <v>42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3" t="s">
        <v>43</v>
      </c>
      <c r="P24" s="73"/>
      <c r="Q24" s="73"/>
      <c r="R24" s="73"/>
      <c r="S24" s="121">
        <v>150</v>
      </c>
      <c r="T24" s="121"/>
      <c r="U24" s="121"/>
      <c r="V24" s="122">
        <v>19.7</v>
      </c>
      <c r="W24" s="122"/>
      <c r="X24" s="122"/>
      <c r="Y24" s="122"/>
      <c r="Z24" s="122"/>
      <c r="AA24" s="35">
        <v>15</v>
      </c>
      <c r="AB24" s="122">
        <v>13.65</v>
      </c>
      <c r="AC24" s="122"/>
      <c r="AD24" s="35">
        <v>269</v>
      </c>
      <c r="AE24" s="122">
        <v>4.72</v>
      </c>
      <c r="AF24" s="122"/>
      <c r="AG24" s="35">
        <v>38.450000000000003</v>
      </c>
      <c r="AH24" s="35">
        <v>1.9</v>
      </c>
      <c r="AI24" s="39">
        <v>0.11</v>
      </c>
      <c r="AJ24" s="39">
        <v>0.17</v>
      </c>
      <c r="AL24" s="72" t="s">
        <v>42</v>
      </c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3" t="s">
        <v>43</v>
      </c>
      <c r="BA24" s="73"/>
      <c r="BB24" s="73"/>
      <c r="BC24" s="73"/>
      <c r="BD24" s="74">
        <v>120</v>
      </c>
      <c r="BE24" s="74"/>
      <c r="BF24" s="74"/>
      <c r="BG24" s="75">
        <v>14.29</v>
      </c>
      <c r="BH24" s="75"/>
      <c r="BI24" s="75"/>
      <c r="BJ24" s="75"/>
      <c r="BK24" s="75"/>
      <c r="BL24" s="25">
        <v>11.71</v>
      </c>
      <c r="BM24" s="75">
        <v>9.73</v>
      </c>
      <c r="BN24" s="75"/>
      <c r="BO24" s="25">
        <v>201</v>
      </c>
      <c r="BP24" s="75">
        <v>3.27</v>
      </c>
      <c r="BQ24" s="75"/>
      <c r="BR24" s="37">
        <v>28.09</v>
      </c>
      <c r="BS24" s="37">
        <v>1.34</v>
      </c>
      <c r="BT24" s="37">
        <v>0.08</v>
      </c>
      <c r="BU24" s="37">
        <v>0.12</v>
      </c>
    </row>
    <row r="25" spans="1:73" ht="14.25" customHeight="1" outlineLevel="2" x14ac:dyDescent="0.2">
      <c r="A25" s="72" t="s">
        <v>264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3" t="s">
        <v>45</v>
      </c>
      <c r="P25" s="73"/>
      <c r="Q25" s="73"/>
      <c r="R25" s="73"/>
      <c r="S25" s="121">
        <v>180</v>
      </c>
      <c r="T25" s="121"/>
      <c r="U25" s="121"/>
      <c r="V25" s="85">
        <v>0.3</v>
      </c>
      <c r="W25" s="85"/>
      <c r="X25" s="85"/>
      <c r="Y25" s="85"/>
      <c r="Z25" s="85"/>
      <c r="AA25" s="35">
        <v>0.01</v>
      </c>
      <c r="AB25" s="122">
        <v>24.4</v>
      </c>
      <c r="AC25" s="122"/>
      <c r="AD25" s="35">
        <v>97</v>
      </c>
      <c r="AE25" s="123">
        <v>0.28000000000000003</v>
      </c>
      <c r="AF25" s="123"/>
      <c r="AG25" s="41">
        <v>24</v>
      </c>
      <c r="AH25" s="41">
        <v>0.9</v>
      </c>
      <c r="AI25" s="41">
        <v>3.0000000000000001E-3</v>
      </c>
      <c r="AJ25" s="42">
        <v>5.0000000000000001E-3</v>
      </c>
      <c r="AL25" s="72" t="s">
        <v>264</v>
      </c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3" t="s">
        <v>45</v>
      </c>
      <c r="BA25" s="73"/>
      <c r="BB25" s="73"/>
      <c r="BC25" s="73"/>
      <c r="BD25" s="74">
        <v>150</v>
      </c>
      <c r="BE25" s="74"/>
      <c r="BF25" s="74"/>
      <c r="BG25" s="79">
        <v>0.23</v>
      </c>
      <c r="BH25" s="79"/>
      <c r="BI25" s="79"/>
      <c r="BJ25" s="79"/>
      <c r="BK25" s="79"/>
      <c r="BL25" s="25">
        <v>0.1</v>
      </c>
      <c r="BM25" s="75">
        <v>18.3</v>
      </c>
      <c r="BN25" s="75"/>
      <c r="BO25" s="25">
        <v>73</v>
      </c>
      <c r="BP25" s="117">
        <v>0.21</v>
      </c>
      <c r="BQ25" s="118"/>
      <c r="BR25" s="37">
        <v>18</v>
      </c>
      <c r="BS25" s="37">
        <v>0.7</v>
      </c>
      <c r="BT25" s="40">
        <v>2E-3</v>
      </c>
      <c r="BU25" s="40">
        <v>4.0000000000000001E-3</v>
      </c>
    </row>
    <row r="26" spans="1:73" ht="15.75" customHeight="1" outlineLevel="2" x14ac:dyDescent="0.2">
      <c r="A26" s="72" t="s">
        <v>46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3" t="s">
        <v>47</v>
      </c>
      <c r="P26" s="73"/>
      <c r="Q26" s="73"/>
      <c r="R26" s="73"/>
      <c r="S26" s="121">
        <v>50</v>
      </c>
      <c r="T26" s="121"/>
      <c r="U26" s="121"/>
      <c r="V26" s="122">
        <v>3.3</v>
      </c>
      <c r="W26" s="122"/>
      <c r="X26" s="122"/>
      <c r="Y26" s="122"/>
      <c r="Z26" s="122"/>
      <c r="AA26" s="35">
        <v>0.6</v>
      </c>
      <c r="AB26" s="122">
        <v>16.7</v>
      </c>
      <c r="AC26" s="122"/>
      <c r="AD26" s="35">
        <v>87</v>
      </c>
      <c r="AE26" s="124">
        <v>0.02</v>
      </c>
      <c r="AF26" s="125"/>
      <c r="AG26" s="35">
        <v>0</v>
      </c>
      <c r="AH26" s="35">
        <v>9.6</v>
      </c>
      <c r="AI26" s="35">
        <v>5.6000000000000001E-2</v>
      </c>
      <c r="AJ26" s="42">
        <v>0.02</v>
      </c>
      <c r="AL26" s="72" t="s">
        <v>46</v>
      </c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3" t="s">
        <v>47</v>
      </c>
      <c r="BA26" s="73"/>
      <c r="BB26" s="73"/>
      <c r="BC26" s="73"/>
      <c r="BD26" s="74">
        <v>40</v>
      </c>
      <c r="BE26" s="74"/>
      <c r="BF26" s="74"/>
      <c r="BG26" s="75">
        <v>3.65</v>
      </c>
      <c r="BH26" s="75"/>
      <c r="BI26" s="75"/>
      <c r="BJ26" s="75"/>
      <c r="BK26" s="75"/>
      <c r="BL26" s="24">
        <v>0.38</v>
      </c>
      <c r="BM26" s="75">
        <v>23.33</v>
      </c>
      <c r="BN26" s="75"/>
      <c r="BO26" s="25">
        <v>94.4</v>
      </c>
      <c r="BP26" s="117">
        <v>0.02</v>
      </c>
      <c r="BQ26" s="118"/>
      <c r="BR26" s="37">
        <v>0</v>
      </c>
      <c r="BS26" s="37">
        <v>9.6</v>
      </c>
      <c r="BT26" s="37">
        <v>5.6000000000000001E-2</v>
      </c>
      <c r="BU26" s="40">
        <v>0.02</v>
      </c>
    </row>
    <row r="27" spans="1:73" ht="16.5" customHeight="1" outlineLevel="1" x14ac:dyDescent="0.2">
      <c r="A27" s="77" t="s">
        <v>48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4">
        <f>S28+S29</f>
        <v>250</v>
      </c>
      <c r="T27" s="74"/>
      <c r="U27" s="74"/>
      <c r="V27" s="78">
        <v>9.6</v>
      </c>
      <c r="W27" s="78"/>
      <c r="X27" s="78"/>
      <c r="Y27" s="78"/>
      <c r="Z27" s="78"/>
      <c r="AA27" s="15">
        <v>9.9</v>
      </c>
      <c r="AB27" s="78">
        <v>45.2</v>
      </c>
      <c r="AC27" s="78"/>
      <c r="AD27" s="15">
        <v>314.5</v>
      </c>
      <c r="AE27" s="78">
        <v>1.4</v>
      </c>
      <c r="AF27" s="78"/>
      <c r="AG27" s="15">
        <f>AG28+AG29</f>
        <v>238.5</v>
      </c>
      <c r="AH27" s="16">
        <f>AH28+AH29</f>
        <v>1.25</v>
      </c>
      <c r="AI27" s="16">
        <f>AI28+AI29</f>
        <v>0.09</v>
      </c>
      <c r="AJ27" s="16">
        <f>AJ28+AJ29</f>
        <v>0.06</v>
      </c>
      <c r="AL27" s="77" t="s">
        <v>48</v>
      </c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4">
        <f>BD28+BD29</f>
        <v>200</v>
      </c>
      <c r="BE27" s="74"/>
      <c r="BF27" s="74"/>
      <c r="BG27" s="78">
        <v>9.6</v>
      </c>
      <c r="BH27" s="78"/>
      <c r="BI27" s="78"/>
      <c r="BJ27" s="78"/>
      <c r="BK27" s="78"/>
      <c r="BL27" s="15">
        <v>9.9</v>
      </c>
      <c r="BM27" s="78">
        <v>45.2</v>
      </c>
      <c r="BN27" s="78"/>
      <c r="BO27" s="15">
        <v>314.5</v>
      </c>
      <c r="BP27" s="78">
        <v>1.4</v>
      </c>
      <c r="BQ27" s="78"/>
      <c r="BR27" s="33">
        <f>BR28+BR29</f>
        <v>207.4</v>
      </c>
      <c r="BS27" s="33">
        <f>BS28+BS29</f>
        <v>0.6</v>
      </c>
      <c r="BT27" s="33">
        <f>BT28+BT29</f>
        <v>0.05</v>
      </c>
      <c r="BU27" s="33">
        <f>BU28+BU29</f>
        <v>0.2</v>
      </c>
    </row>
    <row r="28" spans="1:73" ht="15" customHeight="1" outlineLevel="2" x14ac:dyDescent="0.2">
      <c r="A28" s="87" t="s">
        <v>49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119" t="s">
        <v>50</v>
      </c>
      <c r="P28" s="119"/>
      <c r="Q28" s="119"/>
      <c r="R28" s="119"/>
      <c r="S28" s="120">
        <v>50</v>
      </c>
      <c r="T28" s="120"/>
      <c r="U28" s="120"/>
      <c r="V28" s="110">
        <v>3.75</v>
      </c>
      <c r="W28" s="110"/>
      <c r="X28" s="110"/>
      <c r="Y28" s="110"/>
      <c r="Z28" s="110"/>
      <c r="AA28" s="44">
        <v>4.9000000000000004</v>
      </c>
      <c r="AB28" s="97">
        <v>37.200000000000003</v>
      </c>
      <c r="AC28" s="97"/>
      <c r="AD28" s="44">
        <v>208.5</v>
      </c>
      <c r="AE28" s="76"/>
      <c r="AF28" s="76"/>
      <c r="AG28" s="31">
        <v>14.5</v>
      </c>
      <c r="AH28" s="31">
        <v>1.05</v>
      </c>
      <c r="AI28" s="44">
        <v>0</v>
      </c>
      <c r="AJ28" s="31">
        <v>0.03</v>
      </c>
      <c r="AL28" s="72" t="s">
        <v>51</v>
      </c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3" t="s">
        <v>50</v>
      </c>
      <c r="BA28" s="73"/>
      <c r="BB28" s="73"/>
      <c r="BC28" s="73"/>
      <c r="BD28" s="74">
        <v>20</v>
      </c>
      <c r="BE28" s="74"/>
      <c r="BF28" s="74"/>
      <c r="BG28" s="75">
        <v>1.5</v>
      </c>
      <c r="BH28" s="75"/>
      <c r="BI28" s="75"/>
      <c r="BJ28" s="75"/>
      <c r="BK28" s="75"/>
      <c r="BL28" s="24">
        <v>1.96</v>
      </c>
      <c r="BM28" s="75">
        <v>14.88</v>
      </c>
      <c r="BN28" s="75"/>
      <c r="BO28" s="25">
        <v>83</v>
      </c>
      <c r="BP28" s="30">
        <v>0</v>
      </c>
      <c r="BQ28" s="30"/>
      <c r="BR28" s="30">
        <v>5.8</v>
      </c>
      <c r="BS28" s="30">
        <v>0.42</v>
      </c>
      <c r="BT28" s="30">
        <v>0</v>
      </c>
      <c r="BU28" s="30">
        <v>0.01</v>
      </c>
    </row>
    <row r="29" spans="1:73" ht="15" customHeight="1" outlineLevel="2" x14ac:dyDescent="0.2">
      <c r="A29" s="96" t="s">
        <v>52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119" t="s">
        <v>53</v>
      </c>
      <c r="P29" s="119"/>
      <c r="Q29" s="119"/>
      <c r="R29" s="119"/>
      <c r="S29" s="120">
        <v>200</v>
      </c>
      <c r="T29" s="120"/>
      <c r="U29" s="120"/>
      <c r="V29" s="97">
        <v>8</v>
      </c>
      <c r="W29" s="97"/>
      <c r="X29" s="97"/>
      <c r="Y29" s="97"/>
      <c r="Z29" s="97"/>
      <c r="AA29" s="44">
        <v>3</v>
      </c>
      <c r="AB29" s="97">
        <v>28.6</v>
      </c>
      <c r="AC29" s="97"/>
      <c r="AD29" s="44">
        <v>180</v>
      </c>
      <c r="AE29" s="97">
        <v>1</v>
      </c>
      <c r="AF29" s="97"/>
      <c r="AG29" s="44">
        <v>224</v>
      </c>
      <c r="AH29" s="43">
        <v>0.2</v>
      </c>
      <c r="AI29" s="43">
        <v>0.09</v>
      </c>
      <c r="AJ29" s="44">
        <v>0.03</v>
      </c>
      <c r="AL29" s="72" t="s">
        <v>54</v>
      </c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3" t="s">
        <v>53</v>
      </c>
      <c r="BA29" s="73"/>
      <c r="BB29" s="73"/>
      <c r="BC29" s="73"/>
      <c r="BD29" s="74">
        <v>180</v>
      </c>
      <c r="BE29" s="74"/>
      <c r="BF29" s="74"/>
      <c r="BG29" s="75">
        <v>7.2</v>
      </c>
      <c r="BH29" s="75"/>
      <c r="BI29" s="75"/>
      <c r="BJ29" s="75"/>
      <c r="BK29" s="75"/>
      <c r="BL29" s="25">
        <v>2.7</v>
      </c>
      <c r="BM29" s="75">
        <v>25.7</v>
      </c>
      <c r="BN29" s="75"/>
      <c r="BO29" s="25">
        <v>162</v>
      </c>
      <c r="BP29" s="79">
        <v>0.9</v>
      </c>
      <c r="BQ29" s="79"/>
      <c r="BR29" s="37">
        <v>201.6</v>
      </c>
      <c r="BS29" s="38">
        <v>0.18</v>
      </c>
      <c r="BT29" s="38">
        <v>0.05</v>
      </c>
      <c r="BU29" s="38">
        <v>0.19</v>
      </c>
    </row>
    <row r="30" spans="1:73" ht="14.25" customHeight="1" outlineLevel="1" x14ac:dyDescent="0.2">
      <c r="A30" s="77" t="s">
        <v>55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4">
        <f>S31+S33+S34+S32</f>
        <v>450</v>
      </c>
      <c r="T30" s="74"/>
      <c r="U30" s="74"/>
      <c r="V30" s="75">
        <v>29.7</v>
      </c>
      <c r="W30" s="75"/>
      <c r="X30" s="75"/>
      <c r="Y30" s="75"/>
      <c r="Z30" s="75"/>
      <c r="AA30" s="25">
        <v>17.2</v>
      </c>
      <c r="AB30" s="75">
        <v>57.2</v>
      </c>
      <c r="AC30" s="75"/>
      <c r="AD30" s="25">
        <v>509.7</v>
      </c>
      <c r="AE30" s="79">
        <v>4.8</v>
      </c>
      <c r="AF30" s="79"/>
      <c r="AG30" s="25">
        <f>AG31+AG33+AG34</f>
        <v>102.45</v>
      </c>
      <c r="AH30" s="24">
        <f>AH31+AH33+AH34</f>
        <v>11.975</v>
      </c>
      <c r="AI30" s="25">
        <f>AI31+AI33+AI34</f>
        <v>0.17600000000000002</v>
      </c>
      <c r="AJ30" s="25">
        <f>AJ31+AJ33+AJ34</f>
        <v>0.31000000000000005</v>
      </c>
      <c r="AL30" s="77" t="s">
        <v>55</v>
      </c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4">
        <f>BD31+BD33+BD34+BD32</f>
        <v>400</v>
      </c>
      <c r="BE30" s="74"/>
      <c r="BF30" s="74"/>
      <c r="BG30" s="75">
        <v>29.7</v>
      </c>
      <c r="BH30" s="75"/>
      <c r="BI30" s="75"/>
      <c r="BJ30" s="75"/>
      <c r="BK30" s="75"/>
      <c r="BL30" s="25">
        <v>17.2</v>
      </c>
      <c r="BM30" s="75">
        <v>57.2</v>
      </c>
      <c r="BN30" s="75"/>
      <c r="BO30" s="25">
        <v>509.7</v>
      </c>
      <c r="BP30" s="75">
        <v>4.8</v>
      </c>
      <c r="BQ30" s="75"/>
      <c r="BR30" s="38">
        <f>BR31+BR33+BR34</f>
        <v>200.46</v>
      </c>
      <c r="BS30" s="37">
        <f>BS31+BS33+BS34</f>
        <v>10.65</v>
      </c>
      <c r="BT30" s="38">
        <f>BT31++BT33+BT34</f>
        <v>0.19599999999999998</v>
      </c>
      <c r="BU30" s="38">
        <f>BU31+BU33+BU34</f>
        <v>0.33</v>
      </c>
    </row>
    <row r="31" spans="1:73" ht="14.25" customHeight="1" outlineLevel="2" x14ac:dyDescent="0.2">
      <c r="A31" s="72" t="s">
        <v>56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3" t="s">
        <v>57</v>
      </c>
      <c r="P31" s="73"/>
      <c r="Q31" s="73"/>
      <c r="R31" s="73"/>
      <c r="S31" s="74">
        <v>180</v>
      </c>
      <c r="T31" s="74"/>
      <c r="U31" s="74"/>
      <c r="V31" s="75">
        <v>14.9</v>
      </c>
      <c r="W31" s="75"/>
      <c r="X31" s="75"/>
      <c r="Y31" s="75"/>
      <c r="Z31" s="75"/>
      <c r="AA31" s="24">
        <v>11</v>
      </c>
      <c r="AB31" s="75">
        <v>34</v>
      </c>
      <c r="AC31" s="75"/>
      <c r="AD31" s="25">
        <v>295</v>
      </c>
      <c r="AE31" s="79">
        <v>29.8</v>
      </c>
      <c r="AF31" s="79"/>
      <c r="AG31" s="25">
        <v>30.3</v>
      </c>
      <c r="AH31" s="24">
        <v>2.2999999999999998</v>
      </c>
      <c r="AI31" s="25">
        <v>0.1</v>
      </c>
      <c r="AJ31" s="25">
        <v>0.2</v>
      </c>
      <c r="AL31" s="72" t="s">
        <v>58</v>
      </c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3" t="s">
        <v>57</v>
      </c>
      <c r="BA31" s="73"/>
      <c r="BB31" s="73"/>
      <c r="BC31" s="73"/>
      <c r="BD31" s="74">
        <v>160</v>
      </c>
      <c r="BE31" s="74"/>
      <c r="BF31" s="74"/>
      <c r="BG31" s="75">
        <v>24.32</v>
      </c>
      <c r="BH31" s="75"/>
      <c r="BI31" s="75"/>
      <c r="BJ31" s="75"/>
      <c r="BK31" s="75"/>
      <c r="BL31" s="25">
        <v>2.33</v>
      </c>
      <c r="BM31" s="75">
        <v>25.419</v>
      </c>
      <c r="BN31" s="75"/>
      <c r="BO31" s="25">
        <v>222</v>
      </c>
      <c r="BP31" s="75">
        <v>2.5</v>
      </c>
      <c r="BQ31" s="75"/>
      <c r="BR31" s="38">
        <v>136.36000000000001</v>
      </c>
      <c r="BS31" s="38">
        <v>0.98</v>
      </c>
      <c r="BT31" s="38">
        <v>0.12</v>
      </c>
      <c r="BU31" s="38">
        <v>0.23</v>
      </c>
    </row>
    <row r="32" spans="1:73" ht="14.25" customHeight="1" outlineLevel="2" x14ac:dyDescent="0.2">
      <c r="A32" s="72" t="s">
        <v>59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3" t="s">
        <v>57</v>
      </c>
      <c r="P32" s="73"/>
      <c r="Q32" s="73"/>
      <c r="R32" s="73"/>
      <c r="S32" s="74">
        <v>50</v>
      </c>
      <c r="T32" s="74"/>
      <c r="U32" s="74"/>
      <c r="V32" s="79">
        <v>0.8</v>
      </c>
      <c r="W32" s="79"/>
      <c r="X32" s="79"/>
      <c r="Y32" s="79"/>
      <c r="Z32" s="79"/>
      <c r="AA32" s="24">
        <v>3.1</v>
      </c>
      <c r="AB32" s="79">
        <v>3.7</v>
      </c>
      <c r="AC32" s="79"/>
      <c r="AD32" s="25">
        <v>45</v>
      </c>
      <c r="AE32" s="79">
        <v>7.5</v>
      </c>
      <c r="AF32" s="79"/>
      <c r="AG32" s="25">
        <v>13.75</v>
      </c>
      <c r="AH32" s="24">
        <v>0.45</v>
      </c>
      <c r="AI32" s="24">
        <v>0.02</v>
      </c>
      <c r="AJ32" s="24">
        <v>0.03</v>
      </c>
      <c r="AL32" s="72" t="s">
        <v>60</v>
      </c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3"/>
      <c r="BA32" s="73"/>
      <c r="BB32" s="73"/>
      <c r="BC32" s="73"/>
      <c r="BD32" s="14">
        <v>30</v>
      </c>
      <c r="BE32" s="14"/>
      <c r="BF32" s="14"/>
      <c r="BG32" s="25"/>
      <c r="BH32" s="25"/>
      <c r="BI32" s="24">
        <v>0.53</v>
      </c>
      <c r="BJ32" s="25"/>
      <c r="BK32" s="25"/>
      <c r="BL32" s="25">
        <v>2.1</v>
      </c>
      <c r="BM32" s="79">
        <v>2.4700000000000002</v>
      </c>
      <c r="BN32" s="79"/>
      <c r="BO32" s="25">
        <v>30</v>
      </c>
      <c r="BP32" s="75">
        <v>5</v>
      </c>
      <c r="BQ32" s="75"/>
      <c r="BR32" s="38">
        <v>9</v>
      </c>
      <c r="BS32" s="38">
        <v>0.3</v>
      </c>
      <c r="BT32" s="38">
        <v>0.02</v>
      </c>
      <c r="BU32" s="38">
        <v>0.02</v>
      </c>
    </row>
    <row r="33" spans="1:73" ht="15" customHeight="1" outlineLevel="2" x14ac:dyDescent="0.2">
      <c r="A33" s="72" t="s">
        <v>61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81" t="s">
        <v>62</v>
      </c>
      <c r="P33" s="81"/>
      <c r="Q33" s="81"/>
      <c r="R33" s="81"/>
      <c r="S33" s="74">
        <v>180</v>
      </c>
      <c r="T33" s="74"/>
      <c r="U33" s="74"/>
      <c r="V33" s="75">
        <v>1.8</v>
      </c>
      <c r="W33" s="75"/>
      <c r="X33" s="75"/>
      <c r="Y33" s="75"/>
      <c r="Z33" s="75"/>
      <c r="AA33" s="25">
        <v>1.9</v>
      </c>
      <c r="AB33" s="75">
        <v>7.8</v>
      </c>
      <c r="AC33" s="75"/>
      <c r="AD33" s="25">
        <v>56</v>
      </c>
      <c r="AE33" s="79">
        <v>0.78</v>
      </c>
      <c r="AF33" s="79"/>
      <c r="AG33" s="24">
        <v>72.150000000000006</v>
      </c>
      <c r="AH33" s="24">
        <v>7.4999999999999997E-2</v>
      </c>
      <c r="AI33" s="24">
        <v>0.02</v>
      </c>
      <c r="AJ33" s="24">
        <v>0.09</v>
      </c>
      <c r="AL33" s="72" t="s">
        <v>63</v>
      </c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81" t="s">
        <v>62</v>
      </c>
      <c r="BA33" s="81"/>
      <c r="BB33" s="81"/>
      <c r="BC33" s="81"/>
      <c r="BD33" s="74">
        <v>180</v>
      </c>
      <c r="BE33" s="74"/>
      <c r="BF33" s="74"/>
      <c r="BG33" s="75">
        <v>1.6</v>
      </c>
      <c r="BH33" s="75"/>
      <c r="BI33" s="75"/>
      <c r="BJ33" s="75"/>
      <c r="BK33" s="75"/>
      <c r="BL33" s="25">
        <v>1.7</v>
      </c>
      <c r="BM33" s="79">
        <v>6.96</v>
      </c>
      <c r="BN33" s="79"/>
      <c r="BO33" s="25">
        <v>49.8</v>
      </c>
      <c r="BP33" s="79">
        <v>0.7</v>
      </c>
      <c r="BQ33" s="79"/>
      <c r="BR33" s="37">
        <v>64.099999999999994</v>
      </c>
      <c r="BS33" s="38">
        <v>7.0000000000000007E-2</v>
      </c>
      <c r="BT33" s="38">
        <v>0.02</v>
      </c>
      <c r="BU33" s="38">
        <v>0.08</v>
      </c>
    </row>
    <row r="34" spans="1:73" ht="14.25" customHeight="1" outlineLevel="2" x14ac:dyDescent="0.2">
      <c r="A34" s="72" t="s">
        <v>64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3" t="s">
        <v>65</v>
      </c>
      <c r="P34" s="73"/>
      <c r="Q34" s="73"/>
      <c r="R34" s="73"/>
      <c r="S34" s="74">
        <v>40</v>
      </c>
      <c r="T34" s="74"/>
      <c r="U34" s="74"/>
      <c r="V34" s="75">
        <v>3.2</v>
      </c>
      <c r="W34" s="75"/>
      <c r="X34" s="75"/>
      <c r="Y34" s="75"/>
      <c r="Z34" s="75"/>
      <c r="AA34" s="25">
        <v>0.4</v>
      </c>
      <c r="AB34" s="75">
        <v>19.3</v>
      </c>
      <c r="AC34" s="75"/>
      <c r="AD34" s="25">
        <v>94</v>
      </c>
      <c r="AE34" s="117">
        <v>0.02</v>
      </c>
      <c r="AF34" s="118"/>
      <c r="AG34" s="37">
        <v>0</v>
      </c>
      <c r="AH34" s="37">
        <v>9.6</v>
      </c>
      <c r="AI34" s="37">
        <v>5.6000000000000001E-2</v>
      </c>
      <c r="AJ34" s="40">
        <v>0.02</v>
      </c>
      <c r="AL34" s="72" t="s">
        <v>64</v>
      </c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3" t="s">
        <v>65</v>
      </c>
      <c r="BA34" s="73"/>
      <c r="BB34" s="73"/>
      <c r="BC34" s="73"/>
      <c r="BD34" s="74">
        <v>30</v>
      </c>
      <c r="BE34" s="74"/>
      <c r="BF34" s="74"/>
      <c r="BG34" s="75">
        <v>3.2</v>
      </c>
      <c r="BH34" s="75"/>
      <c r="BI34" s="75"/>
      <c r="BJ34" s="75"/>
      <c r="BK34" s="75"/>
      <c r="BL34" s="25">
        <v>0.4</v>
      </c>
      <c r="BM34" s="75">
        <v>19.3</v>
      </c>
      <c r="BN34" s="75"/>
      <c r="BO34" s="25">
        <v>94</v>
      </c>
      <c r="BP34" s="76">
        <v>0.02</v>
      </c>
      <c r="BQ34" s="76"/>
      <c r="BR34" s="37">
        <v>0</v>
      </c>
      <c r="BS34" s="37">
        <v>9.6</v>
      </c>
      <c r="BT34" s="37">
        <v>5.6000000000000001E-2</v>
      </c>
      <c r="BU34" s="40">
        <v>0.02</v>
      </c>
    </row>
    <row r="35" spans="1:73" ht="17.25" customHeight="1" x14ac:dyDescent="0.2">
      <c r="A35" s="87" t="s">
        <v>66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8">
        <f>S36+S41+S43+S51+S54</f>
        <v>1875</v>
      </c>
      <c r="T35" s="88"/>
      <c r="U35" s="88"/>
      <c r="V35" s="89">
        <f>V36+V41+V43+V51+V54</f>
        <v>73.52000000000001</v>
      </c>
      <c r="W35" s="89"/>
      <c r="X35" s="89"/>
      <c r="Y35" s="89"/>
      <c r="Z35" s="89"/>
      <c r="AA35" s="7">
        <f>AA36+AA41+AA43+AA51+AA54</f>
        <v>49.11</v>
      </c>
      <c r="AB35" s="89">
        <f>AB36+AB41+AB43+AB51+AB54</f>
        <v>286.05</v>
      </c>
      <c r="AC35" s="89"/>
      <c r="AD35" s="8">
        <f>AD36+AD41+AD43+AD51+AD54</f>
        <v>1890.93</v>
      </c>
      <c r="AE35" s="89">
        <v>46.7</v>
      </c>
      <c r="AF35" s="89"/>
      <c r="AG35" s="7">
        <f>AG36+AG41+AG43+AG51+AG54</f>
        <v>650.62999999999988</v>
      </c>
      <c r="AH35" s="7">
        <f>AH36+AH41+AH43+AH51+AH54</f>
        <v>32.853000000000002</v>
      </c>
      <c r="AI35" s="7">
        <f>AI36+AI41+AI43+AI51+AI54</f>
        <v>1.3410000000000002</v>
      </c>
      <c r="AJ35" s="7">
        <f>AJ36+AJ41+AJ43+AJ51+AJ54</f>
        <v>0.93399999999999994</v>
      </c>
      <c r="AL35" s="87" t="s">
        <v>66</v>
      </c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8">
        <f>BD36+BD41+BD43+BD51+BD54</f>
        <v>1635</v>
      </c>
      <c r="BE35" s="88"/>
      <c r="BF35" s="88"/>
      <c r="BG35" s="89">
        <f>BG36+BG41+BG43+BG51+BG54</f>
        <v>47.768000000000001</v>
      </c>
      <c r="BH35" s="89"/>
      <c r="BI35" s="89"/>
      <c r="BJ35" s="89"/>
      <c r="BK35" s="89"/>
      <c r="BL35" s="7">
        <f>BL36+BL41+BL43+BL51+BL54</f>
        <v>36.408000000000001</v>
      </c>
      <c r="BM35" s="89">
        <f>BM36+BM41+BM43+BM51+BM54</f>
        <v>243.68300000000002</v>
      </c>
      <c r="BN35" s="89"/>
      <c r="BO35" s="8">
        <f>BO36+BO41+BO43+BO51+BO54</f>
        <v>1608.75</v>
      </c>
      <c r="BP35" s="45">
        <f>BP36+BP41+BP43+BP51+BP54</f>
        <v>33.619999999999997</v>
      </c>
      <c r="BQ35" s="45"/>
      <c r="BR35" s="45">
        <f>BR36+BR41+BR43+BR51+BR54</f>
        <v>443.43</v>
      </c>
      <c r="BS35" s="45">
        <f>BS36+BS41+BS43+BS51+BS54</f>
        <v>35.769999999999996</v>
      </c>
      <c r="BT35" s="45">
        <f>BT36+BT41+BT43+BT51+BT54</f>
        <v>1.323</v>
      </c>
      <c r="BU35" s="45">
        <f>BU36+BU41+BU43+BU51+BU54</f>
        <v>0.47199999999999998</v>
      </c>
    </row>
    <row r="36" spans="1:73" ht="16.5" customHeight="1" outlineLevel="1" x14ac:dyDescent="0.2">
      <c r="A36" s="77" t="s">
        <v>20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4">
        <f>S37+S38+S41</f>
        <v>395</v>
      </c>
      <c r="T36" s="74"/>
      <c r="U36" s="74"/>
      <c r="V36" s="78">
        <v>13.7</v>
      </c>
      <c r="W36" s="78"/>
      <c r="X36" s="78"/>
      <c r="Y36" s="78"/>
      <c r="Z36" s="78"/>
      <c r="AA36" s="15">
        <v>12.8</v>
      </c>
      <c r="AB36" s="78">
        <v>71.3</v>
      </c>
      <c r="AC36" s="78"/>
      <c r="AD36" s="15">
        <f>AD37+AD38+AD40</f>
        <v>350.3</v>
      </c>
      <c r="AE36" s="78">
        <v>1.7</v>
      </c>
      <c r="AF36" s="78"/>
      <c r="AG36" s="15">
        <f>AG37+AG38+AG40</f>
        <v>132.89999999999998</v>
      </c>
      <c r="AH36" s="15">
        <f>AH37+AH38+AH40</f>
        <v>1.0150000000000001</v>
      </c>
      <c r="AI36" s="15">
        <f>AI37+AI38+AI40</f>
        <v>0.06</v>
      </c>
      <c r="AJ36" s="15">
        <f>AJ37+AJ38+AJ40</f>
        <v>0.16999999999999998</v>
      </c>
      <c r="AL36" s="77" t="s">
        <v>20</v>
      </c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4">
        <f>BD37+BD38+BD40</f>
        <v>365</v>
      </c>
      <c r="BE36" s="74"/>
      <c r="BF36" s="74"/>
      <c r="BG36" s="78">
        <f>BG37+BG38+BG40</f>
        <v>7.25</v>
      </c>
      <c r="BH36" s="78"/>
      <c r="BI36" s="78"/>
      <c r="BJ36" s="78"/>
      <c r="BK36" s="78"/>
      <c r="BL36" s="15">
        <f>BL37+BL38+BL40</f>
        <v>9.82</v>
      </c>
      <c r="BM36" s="78">
        <f>BM37+BM38+BM40</f>
        <v>47.85</v>
      </c>
      <c r="BN36" s="78"/>
      <c r="BO36" s="15">
        <f>BO37+BO38+BO40</f>
        <v>295.3</v>
      </c>
      <c r="BP36" s="78">
        <f>BP37+BP38+BP40</f>
        <v>2.64</v>
      </c>
      <c r="BQ36" s="78"/>
      <c r="BR36" s="15">
        <f>BR37+BR38+BR40</f>
        <v>105.02000000000001</v>
      </c>
      <c r="BS36" s="15">
        <f>BS37+BS38+BS40</f>
        <v>0.47000000000000003</v>
      </c>
      <c r="BT36" s="15">
        <f>BT37+BT38+BT40</f>
        <v>0.15</v>
      </c>
      <c r="BU36" s="15">
        <f>BU37+BU38+BU40</f>
        <v>0.05</v>
      </c>
    </row>
    <row r="37" spans="1:73" ht="13.5" customHeight="1" outlineLevel="2" x14ac:dyDescent="0.2">
      <c r="A37" s="72" t="s">
        <v>67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3" t="s">
        <v>68</v>
      </c>
      <c r="P37" s="73"/>
      <c r="Q37" s="73"/>
      <c r="R37" s="73"/>
      <c r="S37" s="74">
        <v>180</v>
      </c>
      <c r="T37" s="74"/>
      <c r="U37" s="74"/>
      <c r="V37" s="79">
        <v>5.14</v>
      </c>
      <c r="W37" s="79"/>
      <c r="X37" s="79"/>
      <c r="Y37" s="79"/>
      <c r="Z37" s="79"/>
      <c r="AA37" s="24">
        <v>7.09</v>
      </c>
      <c r="AB37" s="79">
        <v>23.7</v>
      </c>
      <c r="AC37" s="79"/>
      <c r="AD37" s="24">
        <v>181</v>
      </c>
      <c r="AE37" s="79">
        <v>1.3</v>
      </c>
      <c r="AF37" s="79"/>
      <c r="AG37" s="24">
        <v>121.35</v>
      </c>
      <c r="AH37" s="46">
        <v>0.125</v>
      </c>
      <c r="AI37" s="24">
        <v>0.04</v>
      </c>
      <c r="AJ37" s="24">
        <v>0.15</v>
      </c>
      <c r="AL37" s="72" t="s">
        <v>69</v>
      </c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3" t="s">
        <v>68</v>
      </c>
      <c r="BA37" s="73"/>
      <c r="BB37" s="73"/>
      <c r="BC37" s="73"/>
      <c r="BD37" s="74">
        <v>150</v>
      </c>
      <c r="BE37" s="74"/>
      <c r="BF37" s="74"/>
      <c r="BG37" s="79">
        <v>4.01</v>
      </c>
      <c r="BH37" s="79"/>
      <c r="BI37" s="79"/>
      <c r="BJ37" s="79"/>
      <c r="BK37" s="79"/>
      <c r="BL37" s="24">
        <v>5.82</v>
      </c>
      <c r="BM37" s="79">
        <v>19.350000000000001</v>
      </c>
      <c r="BN37" s="79"/>
      <c r="BO37" s="25">
        <v>138</v>
      </c>
      <c r="BP37" s="79">
        <v>1.04</v>
      </c>
      <c r="BQ37" s="79"/>
      <c r="BR37" s="24">
        <v>96.15</v>
      </c>
      <c r="BS37" s="24">
        <v>0.09</v>
      </c>
      <c r="BT37" s="24">
        <v>0.12</v>
      </c>
      <c r="BU37" s="24">
        <v>0.03</v>
      </c>
    </row>
    <row r="38" spans="1:73" ht="14.25" customHeight="1" outlineLevel="2" x14ac:dyDescent="0.2">
      <c r="A38" s="72" t="s">
        <v>70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3" t="s">
        <v>71</v>
      </c>
      <c r="P38" s="73"/>
      <c r="Q38" s="73"/>
      <c r="R38" s="73"/>
      <c r="S38" s="74">
        <v>45</v>
      </c>
      <c r="T38" s="74"/>
      <c r="U38" s="74"/>
      <c r="V38" s="75">
        <v>3.2</v>
      </c>
      <c r="W38" s="75"/>
      <c r="X38" s="75"/>
      <c r="Y38" s="75"/>
      <c r="Z38" s="75"/>
      <c r="AA38" s="25">
        <v>4</v>
      </c>
      <c r="AB38" s="75">
        <v>19.399999999999999</v>
      </c>
      <c r="AC38" s="75"/>
      <c r="AD38" s="25">
        <v>122.3</v>
      </c>
      <c r="AE38" s="76">
        <v>0</v>
      </c>
      <c r="AF38" s="76"/>
      <c r="AG38" s="30">
        <v>9.1999999999999993</v>
      </c>
      <c r="AH38" s="30">
        <v>0.8</v>
      </c>
      <c r="AI38" s="30">
        <v>0.02</v>
      </c>
      <c r="AJ38" s="30">
        <v>0.02</v>
      </c>
      <c r="AL38" s="72" t="s">
        <v>70</v>
      </c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3" t="s">
        <v>71</v>
      </c>
      <c r="BA38" s="73"/>
      <c r="BB38" s="73"/>
      <c r="BC38" s="73"/>
      <c r="BD38" s="74">
        <v>35</v>
      </c>
      <c r="BE38" s="74"/>
      <c r="BF38" s="74"/>
      <c r="BG38" s="75">
        <v>3.2</v>
      </c>
      <c r="BH38" s="75"/>
      <c r="BI38" s="75"/>
      <c r="BJ38" s="75"/>
      <c r="BK38" s="75"/>
      <c r="BL38" s="25">
        <v>4</v>
      </c>
      <c r="BM38" s="75">
        <v>19.399999999999999</v>
      </c>
      <c r="BN38" s="75"/>
      <c r="BO38" s="25">
        <v>122.3</v>
      </c>
      <c r="BP38" s="76">
        <v>0</v>
      </c>
      <c r="BQ38" s="76"/>
      <c r="BR38" s="25">
        <v>7</v>
      </c>
      <c r="BS38" s="30">
        <v>0.3</v>
      </c>
      <c r="BT38" s="30">
        <v>0.03</v>
      </c>
      <c r="BU38" s="30">
        <v>0.02</v>
      </c>
    </row>
    <row r="39" spans="1:73" ht="11.85" customHeight="1" outlineLevel="3" x14ac:dyDescent="0.2">
      <c r="A39" s="83" t="s">
        <v>27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76"/>
      <c r="T39" s="76"/>
      <c r="U39" s="76"/>
      <c r="V39" s="76"/>
      <c r="W39" s="76"/>
      <c r="X39" s="76"/>
      <c r="Y39" s="76"/>
      <c r="Z39" s="76"/>
      <c r="AA39" s="32"/>
      <c r="AB39" s="76"/>
      <c r="AC39" s="76"/>
      <c r="AD39" s="32"/>
      <c r="AE39" s="76"/>
      <c r="AF39" s="76"/>
      <c r="AG39" s="31"/>
      <c r="AH39" s="31"/>
      <c r="AI39" s="31"/>
      <c r="AJ39" s="31"/>
      <c r="AL39" s="83" t="s">
        <v>27</v>
      </c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4">
        <v>5</v>
      </c>
      <c r="BE39" s="84"/>
      <c r="BF39" s="84"/>
      <c r="BG39" s="76">
        <v>0.04</v>
      </c>
      <c r="BH39" s="76"/>
      <c r="BI39" s="76"/>
      <c r="BJ39" s="76"/>
      <c r="BK39" s="76"/>
      <c r="BL39" s="32">
        <v>3.63</v>
      </c>
      <c r="BM39" s="76">
        <v>7.0000000000000007E-2</v>
      </c>
      <c r="BN39" s="76"/>
      <c r="BO39" s="30">
        <v>33.049999999999997</v>
      </c>
      <c r="BP39" s="76">
        <v>0</v>
      </c>
      <c r="BQ39" s="76"/>
      <c r="BR39" s="30">
        <v>12</v>
      </c>
      <c r="BS39" s="31">
        <v>0.2</v>
      </c>
      <c r="BT39" s="31">
        <v>0.01</v>
      </c>
      <c r="BU39" s="31">
        <v>0.01</v>
      </c>
    </row>
    <row r="40" spans="1:73" ht="17.25" customHeight="1" outlineLevel="2" x14ac:dyDescent="0.2">
      <c r="A40" s="72" t="s">
        <v>72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3">
        <v>56</v>
      </c>
      <c r="P40" s="73"/>
      <c r="Q40" s="73"/>
      <c r="R40" s="73"/>
      <c r="S40" s="74">
        <v>180</v>
      </c>
      <c r="T40" s="74"/>
      <c r="U40" s="74"/>
      <c r="V40" s="82">
        <v>0.04</v>
      </c>
      <c r="W40" s="82"/>
      <c r="X40" s="82"/>
      <c r="Y40" s="82"/>
      <c r="Z40" s="82"/>
      <c r="AA40" s="46">
        <v>0</v>
      </c>
      <c r="AB40" s="82">
        <v>12.13</v>
      </c>
      <c r="AC40" s="82"/>
      <c r="AD40" s="46">
        <v>47</v>
      </c>
      <c r="AE40" s="82">
        <v>2</v>
      </c>
      <c r="AF40" s="82"/>
      <c r="AG40" s="46">
        <v>2.35</v>
      </c>
      <c r="AH40" s="46">
        <v>0.09</v>
      </c>
      <c r="AI40" s="46">
        <v>0</v>
      </c>
      <c r="AJ40" s="46">
        <v>0</v>
      </c>
      <c r="AL40" s="72" t="s">
        <v>73</v>
      </c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3">
        <v>56</v>
      </c>
      <c r="BA40" s="73"/>
      <c r="BB40" s="73"/>
      <c r="BC40" s="73"/>
      <c r="BD40" s="74">
        <v>180</v>
      </c>
      <c r="BE40" s="74"/>
      <c r="BF40" s="74"/>
      <c r="BG40" s="79">
        <v>0.04</v>
      </c>
      <c r="BH40" s="79"/>
      <c r="BI40" s="79"/>
      <c r="BJ40" s="79"/>
      <c r="BK40" s="79"/>
      <c r="BL40" s="25">
        <v>0</v>
      </c>
      <c r="BM40" s="75">
        <v>9.1</v>
      </c>
      <c r="BN40" s="75"/>
      <c r="BO40" s="25">
        <v>35</v>
      </c>
      <c r="BP40" s="79">
        <v>1.6</v>
      </c>
      <c r="BQ40" s="79"/>
      <c r="BR40" s="24">
        <v>1.87</v>
      </c>
      <c r="BS40" s="24">
        <v>0.08</v>
      </c>
      <c r="BT40" s="24">
        <v>0</v>
      </c>
      <c r="BU40" s="24">
        <v>0</v>
      </c>
    </row>
    <row r="41" spans="1:73" ht="15.75" customHeight="1" outlineLevel="1" x14ac:dyDescent="0.2">
      <c r="A41" s="77" t="s">
        <v>33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4">
        <v>170</v>
      </c>
      <c r="T41" s="74"/>
      <c r="U41" s="74"/>
      <c r="V41" s="78">
        <v>0.7</v>
      </c>
      <c r="W41" s="78"/>
      <c r="X41" s="78"/>
      <c r="Y41" s="78"/>
      <c r="Z41" s="78"/>
      <c r="AA41" s="15">
        <v>0.7</v>
      </c>
      <c r="AB41" s="78">
        <v>16.7</v>
      </c>
      <c r="AC41" s="78"/>
      <c r="AD41" s="15">
        <f>AD42</f>
        <v>65</v>
      </c>
      <c r="AE41" s="78">
        <v>17</v>
      </c>
      <c r="AF41" s="78"/>
      <c r="AG41" s="15">
        <f>AG42</f>
        <v>0</v>
      </c>
      <c r="AH41" s="15">
        <f>AH42</f>
        <v>0</v>
      </c>
      <c r="AI41" s="15">
        <f>AI42</f>
        <v>0</v>
      </c>
      <c r="AJ41" s="15">
        <f>AJ42</f>
        <v>0</v>
      </c>
      <c r="AL41" s="77" t="s">
        <v>33</v>
      </c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4">
        <f>BD42</f>
        <v>100</v>
      </c>
      <c r="BE41" s="74"/>
      <c r="BF41" s="74"/>
      <c r="BG41" s="78">
        <f>BG42</f>
        <v>0.7</v>
      </c>
      <c r="BH41" s="78"/>
      <c r="BI41" s="78"/>
      <c r="BJ41" s="78"/>
      <c r="BK41" s="78"/>
      <c r="BL41" s="15">
        <f>BL42</f>
        <v>0.7</v>
      </c>
      <c r="BM41" s="78">
        <f>BM42</f>
        <v>16.7</v>
      </c>
      <c r="BN41" s="78"/>
      <c r="BO41" s="15">
        <f>BO42</f>
        <v>79.900000000000006</v>
      </c>
      <c r="BP41" s="112">
        <f>BP42</f>
        <v>0</v>
      </c>
      <c r="BQ41" s="112"/>
      <c r="BR41" s="16">
        <f>BR42</f>
        <v>0</v>
      </c>
      <c r="BS41" s="16">
        <f>BS42</f>
        <v>0</v>
      </c>
      <c r="BT41" s="16">
        <f>BT42</f>
        <v>0</v>
      </c>
      <c r="BU41" s="16">
        <f>BU42</f>
        <v>0</v>
      </c>
    </row>
    <row r="42" spans="1:73" ht="15.75" customHeight="1" outlineLevel="2" x14ac:dyDescent="0.2">
      <c r="A42" s="72" t="s">
        <v>74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3" t="s">
        <v>50</v>
      </c>
      <c r="P42" s="73"/>
      <c r="Q42" s="73"/>
      <c r="R42" s="73"/>
      <c r="S42" s="74">
        <v>100</v>
      </c>
      <c r="T42" s="74"/>
      <c r="U42" s="74"/>
      <c r="V42" s="75">
        <v>0.7</v>
      </c>
      <c r="W42" s="75"/>
      <c r="X42" s="75"/>
      <c r="Y42" s="75"/>
      <c r="Z42" s="75"/>
      <c r="AA42" s="25">
        <v>0.7</v>
      </c>
      <c r="AB42" s="75">
        <v>16.7</v>
      </c>
      <c r="AC42" s="75"/>
      <c r="AD42" s="25">
        <v>65</v>
      </c>
      <c r="AE42" s="75">
        <v>17</v>
      </c>
      <c r="AF42" s="75"/>
      <c r="AG42" s="25"/>
      <c r="AH42" s="25"/>
      <c r="AI42" s="25"/>
      <c r="AJ42" s="25"/>
      <c r="AL42" s="72" t="s">
        <v>75</v>
      </c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3" t="s">
        <v>50</v>
      </c>
      <c r="BA42" s="73"/>
      <c r="BB42" s="73"/>
      <c r="BC42" s="73"/>
      <c r="BD42" s="74">
        <v>100</v>
      </c>
      <c r="BE42" s="74"/>
      <c r="BF42" s="74"/>
      <c r="BG42" s="75">
        <v>0.7</v>
      </c>
      <c r="BH42" s="75"/>
      <c r="BI42" s="75"/>
      <c r="BJ42" s="75"/>
      <c r="BK42" s="75"/>
      <c r="BL42" s="25">
        <v>0.7</v>
      </c>
      <c r="BM42" s="75">
        <v>16.7</v>
      </c>
      <c r="BN42" s="75"/>
      <c r="BO42" s="25">
        <v>79.900000000000006</v>
      </c>
      <c r="BP42" s="75"/>
      <c r="BQ42" s="75"/>
      <c r="BR42" s="25"/>
      <c r="BS42" s="25"/>
      <c r="BT42" s="25"/>
      <c r="BU42" s="25"/>
    </row>
    <row r="43" spans="1:73" ht="18" customHeight="1" outlineLevel="1" x14ac:dyDescent="0.2">
      <c r="A43" s="77" t="s">
        <v>37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4">
        <f>S44+S45+S46+S47+S48+S49+S50</f>
        <v>610</v>
      </c>
      <c r="T43" s="74"/>
      <c r="U43" s="74"/>
      <c r="V43" s="78">
        <v>24.8</v>
      </c>
      <c r="W43" s="78"/>
      <c r="X43" s="78"/>
      <c r="Y43" s="78"/>
      <c r="Z43" s="78"/>
      <c r="AA43" s="15">
        <v>23.2</v>
      </c>
      <c r="AB43" s="78">
        <v>73.099999999999994</v>
      </c>
      <c r="AC43" s="78"/>
      <c r="AD43" s="15">
        <f>AD44+AD45+AD46+AD47+AD48+AD49+AD50</f>
        <v>510.3</v>
      </c>
      <c r="AE43" s="78">
        <v>25.7</v>
      </c>
      <c r="AF43" s="78"/>
      <c r="AG43" s="15">
        <f>AG44+AG45+AG46+AG47+AG48+AG49+AG50</f>
        <v>157.04999999999998</v>
      </c>
      <c r="AH43" s="15">
        <f>AH44+AH45+AH46+AH47+AH48+AH49+AH50</f>
        <v>13.478</v>
      </c>
      <c r="AI43" s="15">
        <f>AI44+AI45+AI46+AI47+AI48+AI49+AI50</f>
        <v>0.27700000000000002</v>
      </c>
      <c r="AJ43" s="15">
        <f>AJ44+AJ45+AJ46+AJ47+AJ48+AJ49+AJ50</f>
        <v>0.23599999999999999</v>
      </c>
      <c r="AL43" s="77" t="s">
        <v>37</v>
      </c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4">
        <f>BD44+BD45+BD46+BD47+BD48+BD49+BD50</f>
        <v>520</v>
      </c>
      <c r="BE43" s="74"/>
      <c r="BF43" s="74"/>
      <c r="BG43" s="78">
        <f>BG44+BG45+BG46+BG47+BG48+BG49+BG50</f>
        <v>16.812999999999999</v>
      </c>
      <c r="BH43" s="78"/>
      <c r="BI43" s="78"/>
      <c r="BJ43" s="78"/>
      <c r="BK43" s="78"/>
      <c r="BL43" s="15">
        <f>BL44+BL45+BL46+BL47+BL48+BL49+BL50</f>
        <v>10.708000000000002</v>
      </c>
      <c r="BM43" s="78">
        <f>BM44+BM45+BM46+BM47+BM48+BM49+BM50</f>
        <v>84.978000000000009</v>
      </c>
      <c r="BN43" s="78"/>
      <c r="BO43" s="15">
        <f>BO44+BO45+BO46+BO47+BO48+BO49+BO50</f>
        <v>440.54999999999995</v>
      </c>
      <c r="BP43" s="78">
        <f>BP44+BP45+BP46+BP47+BP48+BP49+BP50:BQ50</f>
        <v>13.79</v>
      </c>
      <c r="BQ43" s="78"/>
      <c r="BR43" s="15">
        <f>BR44+BR45+BR46+BR47+BR48+BR49+BR50:BS50</f>
        <v>104.00999999999999</v>
      </c>
      <c r="BS43" s="16">
        <f>BS44+BS45+BS46+BS47+BS48+BS49+BS50:BT50</f>
        <v>21.39</v>
      </c>
      <c r="BT43" s="16">
        <f>BT44+BT45+BT46+BT47+BT48+BT49+BT50:BU50</f>
        <v>0.29699999999999999</v>
      </c>
      <c r="BU43" s="16">
        <f>BU44+BU45+BU46+BU47+BU48+BU49+BU50:BU50</f>
        <v>0.20799999999999999</v>
      </c>
    </row>
    <row r="44" spans="1:73" ht="15" customHeight="1" outlineLevel="2" x14ac:dyDescent="0.2">
      <c r="A44" s="72" t="s">
        <v>265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3" t="s">
        <v>76</v>
      </c>
      <c r="P44" s="73"/>
      <c r="Q44" s="73"/>
      <c r="R44" s="73"/>
      <c r="S44" s="74">
        <v>150</v>
      </c>
      <c r="T44" s="74"/>
      <c r="U44" s="74"/>
      <c r="V44" s="75">
        <v>3.2</v>
      </c>
      <c r="W44" s="75"/>
      <c r="X44" s="75"/>
      <c r="Y44" s="75"/>
      <c r="Z44" s="75"/>
      <c r="AA44" s="25">
        <v>5.38</v>
      </c>
      <c r="AB44" s="75">
        <v>8.8000000000000007</v>
      </c>
      <c r="AC44" s="75"/>
      <c r="AD44" s="25">
        <v>98</v>
      </c>
      <c r="AE44" s="75">
        <v>8.77</v>
      </c>
      <c r="AF44" s="75"/>
      <c r="AG44" s="25">
        <v>38.799999999999997</v>
      </c>
      <c r="AH44" s="24">
        <v>0.98</v>
      </c>
      <c r="AI44" s="24">
        <v>0.05</v>
      </c>
      <c r="AJ44" s="24">
        <v>0.03</v>
      </c>
      <c r="AL44" s="72" t="s">
        <v>265</v>
      </c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3" t="s">
        <v>76</v>
      </c>
      <c r="BA44" s="73"/>
      <c r="BB44" s="73"/>
      <c r="BC44" s="73"/>
      <c r="BD44" s="74">
        <v>150</v>
      </c>
      <c r="BE44" s="74"/>
      <c r="BF44" s="74"/>
      <c r="BG44" s="79">
        <v>2.1150000000000002</v>
      </c>
      <c r="BH44" s="79"/>
      <c r="BI44" s="79"/>
      <c r="BJ44" s="79"/>
      <c r="BK44" s="79"/>
      <c r="BL44" s="25">
        <v>3.59</v>
      </c>
      <c r="BM44" s="79">
        <v>5.87</v>
      </c>
      <c r="BN44" s="79"/>
      <c r="BO44" s="25">
        <v>84</v>
      </c>
      <c r="BP44" s="75">
        <v>7.3</v>
      </c>
      <c r="BQ44" s="75"/>
      <c r="BR44" s="25">
        <v>32.36</v>
      </c>
      <c r="BS44" s="25">
        <v>0.8</v>
      </c>
      <c r="BT44" s="25">
        <v>0.04</v>
      </c>
      <c r="BU44" s="25">
        <v>0.02</v>
      </c>
    </row>
    <row r="45" spans="1:73" ht="27" customHeight="1" outlineLevel="2" x14ac:dyDescent="0.2">
      <c r="A45" s="72" t="s">
        <v>77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3" t="s">
        <v>78</v>
      </c>
      <c r="P45" s="73"/>
      <c r="Q45" s="73"/>
      <c r="R45" s="73"/>
      <c r="S45" s="74">
        <v>70</v>
      </c>
      <c r="T45" s="74"/>
      <c r="U45" s="74"/>
      <c r="V45" s="75">
        <v>6.83</v>
      </c>
      <c r="W45" s="75"/>
      <c r="X45" s="75"/>
      <c r="Y45" s="75"/>
      <c r="Z45" s="75"/>
      <c r="AA45" s="25">
        <v>3.87</v>
      </c>
      <c r="AB45" s="75">
        <v>24.8</v>
      </c>
      <c r="AC45" s="75"/>
      <c r="AD45" s="25">
        <v>99.8</v>
      </c>
      <c r="AE45" s="79">
        <v>0.37</v>
      </c>
      <c r="AF45" s="79"/>
      <c r="AG45" s="24">
        <v>38.590000000000003</v>
      </c>
      <c r="AH45" s="24">
        <v>0.77</v>
      </c>
      <c r="AI45" s="24">
        <v>0.05</v>
      </c>
      <c r="AJ45" s="24">
        <v>0.08</v>
      </c>
      <c r="AL45" s="72" t="s">
        <v>79</v>
      </c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3" t="s">
        <v>78</v>
      </c>
      <c r="BA45" s="73"/>
      <c r="BB45" s="73"/>
      <c r="BC45" s="73"/>
      <c r="BD45" s="74">
        <v>50</v>
      </c>
      <c r="BE45" s="74"/>
      <c r="BF45" s="74"/>
      <c r="BG45" s="75">
        <v>4.88</v>
      </c>
      <c r="BH45" s="75"/>
      <c r="BI45" s="75"/>
      <c r="BJ45" s="75"/>
      <c r="BK45" s="75"/>
      <c r="BL45" s="25">
        <v>2.72</v>
      </c>
      <c r="BM45" s="75">
        <v>17.100000000000001</v>
      </c>
      <c r="BN45" s="75"/>
      <c r="BO45" s="25">
        <v>71.25</v>
      </c>
      <c r="BP45" s="75">
        <v>0.26</v>
      </c>
      <c r="BQ45" s="75"/>
      <c r="BR45" s="25">
        <v>27.6</v>
      </c>
      <c r="BS45" s="24">
        <v>0.55000000000000004</v>
      </c>
      <c r="BT45" s="24">
        <v>0.04</v>
      </c>
      <c r="BU45" s="24">
        <v>0.06</v>
      </c>
    </row>
    <row r="46" spans="1:73" ht="15" customHeight="1" outlineLevel="2" x14ac:dyDescent="0.2">
      <c r="A46" s="72" t="s">
        <v>80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3" t="s">
        <v>81</v>
      </c>
      <c r="P46" s="73"/>
      <c r="Q46" s="73"/>
      <c r="R46" s="73"/>
      <c r="S46" s="74">
        <v>20</v>
      </c>
      <c r="T46" s="74"/>
      <c r="U46" s="74"/>
      <c r="V46" s="75">
        <v>0.4</v>
      </c>
      <c r="W46" s="75"/>
      <c r="X46" s="75"/>
      <c r="Y46" s="75"/>
      <c r="Z46" s="75"/>
      <c r="AA46" s="46">
        <v>1.048</v>
      </c>
      <c r="AB46" s="75">
        <v>1.4179999999999999</v>
      </c>
      <c r="AC46" s="75"/>
      <c r="AD46" s="25">
        <v>16.8</v>
      </c>
      <c r="AE46" s="79">
        <v>0.06</v>
      </c>
      <c r="AF46" s="79"/>
      <c r="AG46" s="24">
        <v>13.16</v>
      </c>
      <c r="AH46" s="46">
        <v>3.7999999999999999E-2</v>
      </c>
      <c r="AI46" s="46">
        <v>6.0000000000000001E-3</v>
      </c>
      <c r="AJ46" s="46">
        <v>1.6E-2</v>
      </c>
      <c r="AL46" s="72" t="s">
        <v>80</v>
      </c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3" t="s">
        <v>81</v>
      </c>
      <c r="BA46" s="73"/>
      <c r="BB46" s="73"/>
      <c r="BC46" s="73"/>
      <c r="BD46" s="74">
        <v>20</v>
      </c>
      <c r="BE46" s="74"/>
      <c r="BF46" s="74"/>
      <c r="BG46" s="75">
        <v>0.4</v>
      </c>
      <c r="BH46" s="75"/>
      <c r="BI46" s="75"/>
      <c r="BJ46" s="75"/>
      <c r="BK46" s="75"/>
      <c r="BL46" s="46">
        <v>1.048</v>
      </c>
      <c r="BM46" s="79">
        <v>1.4179999999999999</v>
      </c>
      <c r="BN46" s="79"/>
      <c r="BO46" s="25">
        <v>16.8</v>
      </c>
      <c r="BP46" s="79">
        <v>0.06</v>
      </c>
      <c r="BQ46" s="79"/>
      <c r="BR46" s="25">
        <v>13.2</v>
      </c>
      <c r="BS46" s="25">
        <v>0.04</v>
      </c>
      <c r="BT46" s="46">
        <v>6.0000000000000001E-3</v>
      </c>
      <c r="BU46" s="46">
        <v>1.6E-2</v>
      </c>
    </row>
    <row r="47" spans="1:73" ht="16.5" customHeight="1" outlineLevel="2" x14ac:dyDescent="0.2">
      <c r="A47" s="72" t="s">
        <v>82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3" t="s">
        <v>83</v>
      </c>
      <c r="P47" s="73"/>
      <c r="Q47" s="73"/>
      <c r="R47" s="73"/>
      <c r="S47" s="74">
        <v>100</v>
      </c>
      <c r="T47" s="74"/>
      <c r="U47" s="74"/>
      <c r="V47" s="75">
        <v>2.1</v>
      </c>
      <c r="W47" s="75"/>
      <c r="X47" s="75"/>
      <c r="Y47" s="75"/>
      <c r="Z47" s="75"/>
      <c r="AA47" s="25">
        <v>0.8</v>
      </c>
      <c r="AB47" s="75">
        <v>14.7</v>
      </c>
      <c r="AC47" s="75"/>
      <c r="AD47" s="25">
        <v>75</v>
      </c>
      <c r="AE47" s="75">
        <v>3.7</v>
      </c>
      <c r="AF47" s="75"/>
      <c r="AG47" s="25">
        <v>27</v>
      </c>
      <c r="AH47" s="25">
        <v>0.7</v>
      </c>
      <c r="AI47" s="25">
        <v>0.1</v>
      </c>
      <c r="AJ47" s="24">
        <v>7.0000000000000007E-2</v>
      </c>
      <c r="AL47" s="72" t="s">
        <v>82</v>
      </c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3" t="s">
        <v>83</v>
      </c>
      <c r="BA47" s="73"/>
      <c r="BB47" s="73"/>
      <c r="BC47" s="73"/>
      <c r="BD47" s="74">
        <v>80</v>
      </c>
      <c r="BE47" s="74"/>
      <c r="BF47" s="74"/>
      <c r="BG47" s="75">
        <v>1.89</v>
      </c>
      <c r="BH47" s="75"/>
      <c r="BI47" s="75"/>
      <c r="BJ47" s="75"/>
      <c r="BK47" s="75"/>
      <c r="BL47" s="25">
        <v>0.79</v>
      </c>
      <c r="BM47" s="75">
        <v>13.23</v>
      </c>
      <c r="BN47" s="75"/>
      <c r="BO47" s="25">
        <v>67.5</v>
      </c>
      <c r="BP47" s="75">
        <v>3.33</v>
      </c>
      <c r="BQ47" s="75"/>
      <c r="BR47" s="25">
        <v>24.3</v>
      </c>
      <c r="BS47" s="25">
        <v>0.63</v>
      </c>
      <c r="BT47" s="25">
        <v>0.09</v>
      </c>
      <c r="BU47" s="25">
        <v>0.06</v>
      </c>
    </row>
    <row r="48" spans="1:73" ht="22.5" customHeight="1" outlineLevel="2" x14ac:dyDescent="0.2">
      <c r="A48" s="72" t="s">
        <v>84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3" t="s">
        <v>85</v>
      </c>
      <c r="P48" s="73"/>
      <c r="Q48" s="73"/>
      <c r="R48" s="73"/>
      <c r="S48" s="74">
        <v>40</v>
      </c>
      <c r="T48" s="74"/>
      <c r="U48" s="74"/>
      <c r="V48" s="75">
        <v>0.38</v>
      </c>
      <c r="W48" s="75"/>
      <c r="X48" s="75"/>
      <c r="Y48" s="75"/>
      <c r="Z48" s="75"/>
      <c r="AA48" s="46">
        <v>3.0449999999999999</v>
      </c>
      <c r="AB48" s="79">
        <v>1.19</v>
      </c>
      <c r="AC48" s="79"/>
      <c r="AD48" s="25">
        <v>32</v>
      </c>
      <c r="AE48" s="79">
        <v>4.75</v>
      </c>
      <c r="AF48" s="79"/>
      <c r="AG48" s="25">
        <v>10.9</v>
      </c>
      <c r="AH48" s="24">
        <v>0.28000000000000003</v>
      </c>
      <c r="AI48" s="46">
        <v>1.4999999999999999E-2</v>
      </c>
      <c r="AJ48" s="25">
        <v>0.02</v>
      </c>
      <c r="AL48" s="72" t="s">
        <v>86</v>
      </c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3" t="s">
        <v>85</v>
      </c>
      <c r="BA48" s="73"/>
      <c r="BB48" s="73"/>
      <c r="BC48" s="73"/>
      <c r="BD48" s="74">
        <v>30</v>
      </c>
      <c r="BE48" s="74"/>
      <c r="BF48" s="74"/>
      <c r="BG48" s="75">
        <v>0.22800000000000001</v>
      </c>
      <c r="BH48" s="75"/>
      <c r="BI48" s="75"/>
      <c r="BJ48" s="75"/>
      <c r="BK48" s="75"/>
      <c r="BL48" s="25">
        <v>1.8</v>
      </c>
      <c r="BM48" s="75">
        <v>0.7</v>
      </c>
      <c r="BN48" s="75"/>
      <c r="BO48" s="25">
        <v>20.2</v>
      </c>
      <c r="BP48" s="75">
        <v>2.8</v>
      </c>
      <c r="BQ48" s="75"/>
      <c r="BR48" s="24">
        <v>6.55</v>
      </c>
      <c r="BS48" s="24">
        <v>0.17</v>
      </c>
      <c r="BT48" s="46">
        <v>8.9999999999999993E-3</v>
      </c>
      <c r="BU48" s="46">
        <v>1.2E-2</v>
      </c>
    </row>
    <row r="49" spans="1:73" ht="15" customHeight="1" outlineLevel="2" x14ac:dyDescent="0.2">
      <c r="A49" s="72" t="s">
        <v>87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3" t="s">
        <v>88</v>
      </c>
      <c r="P49" s="73"/>
      <c r="Q49" s="73"/>
      <c r="R49" s="73"/>
      <c r="S49" s="74">
        <v>180</v>
      </c>
      <c r="T49" s="74"/>
      <c r="U49" s="74"/>
      <c r="V49" s="82">
        <v>0.39600000000000002</v>
      </c>
      <c r="W49" s="82"/>
      <c r="X49" s="82"/>
      <c r="Y49" s="82"/>
      <c r="Z49" s="82"/>
      <c r="AA49" s="46">
        <v>1.6E-2</v>
      </c>
      <c r="AB49" s="75">
        <v>24.9</v>
      </c>
      <c r="AC49" s="75"/>
      <c r="AD49" s="25">
        <v>101.7</v>
      </c>
      <c r="AE49" s="75">
        <v>0.36</v>
      </c>
      <c r="AF49" s="75"/>
      <c r="AG49" s="25">
        <v>28.6</v>
      </c>
      <c r="AH49" s="24">
        <v>1.1100000000000001</v>
      </c>
      <c r="AI49" s="24">
        <v>0</v>
      </c>
      <c r="AJ49" s="24">
        <v>0</v>
      </c>
      <c r="AL49" s="72" t="s">
        <v>87</v>
      </c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3" t="s">
        <v>88</v>
      </c>
      <c r="BA49" s="73"/>
      <c r="BB49" s="73"/>
      <c r="BC49" s="73"/>
      <c r="BD49" s="74">
        <v>150</v>
      </c>
      <c r="BE49" s="74"/>
      <c r="BF49" s="74"/>
      <c r="BG49" s="75">
        <v>3.65</v>
      </c>
      <c r="BH49" s="75"/>
      <c r="BI49" s="75"/>
      <c r="BJ49" s="75"/>
      <c r="BK49" s="75"/>
      <c r="BL49" s="24">
        <v>0.38</v>
      </c>
      <c r="BM49" s="75">
        <v>23.33</v>
      </c>
      <c r="BN49" s="75"/>
      <c r="BO49" s="25">
        <v>86.4</v>
      </c>
      <c r="BP49" s="30">
        <v>0.02</v>
      </c>
      <c r="BQ49" s="30"/>
      <c r="BR49" s="37">
        <v>0</v>
      </c>
      <c r="BS49" s="37">
        <v>9.6</v>
      </c>
      <c r="BT49" s="37">
        <v>5.6000000000000001E-2</v>
      </c>
      <c r="BU49" s="40">
        <v>0.02</v>
      </c>
    </row>
    <row r="50" spans="1:73" ht="15" customHeight="1" outlineLevel="2" x14ac:dyDescent="0.2">
      <c r="A50" s="72" t="s">
        <v>46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3" t="s">
        <v>47</v>
      </c>
      <c r="P50" s="73"/>
      <c r="Q50" s="73"/>
      <c r="R50" s="73"/>
      <c r="S50" s="74">
        <v>50</v>
      </c>
      <c r="T50" s="74"/>
      <c r="U50" s="74"/>
      <c r="V50" s="75">
        <v>3.3</v>
      </c>
      <c r="W50" s="75"/>
      <c r="X50" s="75"/>
      <c r="Y50" s="75"/>
      <c r="Z50" s="75"/>
      <c r="AA50" s="25">
        <v>0.6</v>
      </c>
      <c r="AB50" s="75">
        <v>16.7</v>
      </c>
      <c r="AC50" s="75"/>
      <c r="AD50" s="25">
        <v>87</v>
      </c>
      <c r="AE50" s="30">
        <v>0.02</v>
      </c>
      <c r="AF50" s="30"/>
      <c r="AG50" s="37">
        <v>0</v>
      </c>
      <c r="AH50" s="37">
        <v>9.6</v>
      </c>
      <c r="AI50" s="37">
        <v>5.6000000000000001E-2</v>
      </c>
      <c r="AJ50" s="40">
        <v>0.02</v>
      </c>
      <c r="AL50" s="72" t="s">
        <v>46</v>
      </c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3" t="s">
        <v>47</v>
      </c>
      <c r="BA50" s="73"/>
      <c r="BB50" s="73"/>
      <c r="BC50" s="73"/>
      <c r="BD50" s="74">
        <v>40</v>
      </c>
      <c r="BE50" s="74"/>
      <c r="BF50" s="74"/>
      <c r="BG50" s="75">
        <v>3.65</v>
      </c>
      <c r="BH50" s="75"/>
      <c r="BI50" s="75"/>
      <c r="BJ50" s="75"/>
      <c r="BK50" s="75"/>
      <c r="BL50" s="24">
        <v>0.38</v>
      </c>
      <c r="BM50" s="75">
        <v>23.33</v>
      </c>
      <c r="BN50" s="75"/>
      <c r="BO50" s="25">
        <v>94.4</v>
      </c>
      <c r="BP50" s="30">
        <v>0.02</v>
      </c>
      <c r="BQ50" s="30"/>
      <c r="BR50" s="37">
        <v>0</v>
      </c>
      <c r="BS50" s="37">
        <v>9.6</v>
      </c>
      <c r="BT50" s="37">
        <v>5.6000000000000001E-2</v>
      </c>
      <c r="BU50" s="40">
        <v>0.02</v>
      </c>
    </row>
    <row r="51" spans="1:73" ht="16.5" customHeight="1" outlineLevel="1" x14ac:dyDescent="0.2">
      <c r="A51" s="77" t="s">
        <v>48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4">
        <f>S52+S53</f>
        <v>250</v>
      </c>
      <c r="T51" s="74"/>
      <c r="U51" s="74"/>
      <c r="V51" s="78">
        <f>V52+V53</f>
        <v>10.73</v>
      </c>
      <c r="W51" s="78"/>
      <c r="X51" s="78"/>
      <c r="Y51" s="78"/>
      <c r="Z51" s="78"/>
      <c r="AA51" s="15">
        <f>AA52+AA53</f>
        <v>10.57</v>
      </c>
      <c r="AB51" s="78">
        <f>AB52+AB53</f>
        <v>47.34</v>
      </c>
      <c r="AC51" s="78"/>
      <c r="AD51" s="15">
        <f>AD52+AD53</f>
        <v>327.39999999999998</v>
      </c>
      <c r="AE51" s="78">
        <f>AE52+AE53</f>
        <v>2.2999999999999998</v>
      </c>
      <c r="AF51" s="78"/>
      <c r="AG51" s="15">
        <f>AG52+AG53</f>
        <v>231.68</v>
      </c>
      <c r="AH51" s="15">
        <f>AH52+AH53</f>
        <v>1.1599999999999999</v>
      </c>
      <c r="AI51" s="16">
        <f>AI52+AI53</f>
        <v>0.16800000000000001</v>
      </c>
      <c r="AJ51" s="16">
        <f>AJ52+AJ53</f>
        <v>0.34799999999999998</v>
      </c>
      <c r="AL51" s="77" t="s">
        <v>48</v>
      </c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4">
        <f>BD52+BD53</f>
        <v>200</v>
      </c>
      <c r="BE51" s="74"/>
      <c r="BF51" s="74"/>
      <c r="BG51" s="78">
        <f>BG52+BG53</f>
        <v>8.1150000000000002</v>
      </c>
      <c r="BH51" s="78"/>
      <c r="BI51" s="78"/>
      <c r="BJ51" s="78"/>
      <c r="BK51" s="78"/>
      <c r="BL51" s="15">
        <f>BL52+BL53</f>
        <v>10.34</v>
      </c>
      <c r="BM51" s="78">
        <f>BM52+BM53</f>
        <v>34.535000000000004</v>
      </c>
      <c r="BN51" s="78"/>
      <c r="BO51" s="15">
        <f>BO52+BO53</f>
        <v>264</v>
      </c>
      <c r="BP51" s="116">
        <f>BP52+BP53</f>
        <v>2.0499999999999998</v>
      </c>
      <c r="BQ51" s="116"/>
      <c r="BR51" s="47">
        <f>BR52+BR53</f>
        <v>189.9</v>
      </c>
      <c r="BS51" s="47">
        <f>BS52+BS53</f>
        <v>0.81</v>
      </c>
      <c r="BT51" s="47">
        <f>BT52+BT53</f>
        <v>0.12</v>
      </c>
      <c r="BU51" s="47">
        <f>BU52+BU53</f>
        <v>5.3999999999999999E-2</v>
      </c>
    </row>
    <row r="52" spans="1:73" ht="22.35" customHeight="1" outlineLevel="2" x14ac:dyDescent="0.2">
      <c r="A52" s="72" t="s">
        <v>89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3" t="s">
        <v>90</v>
      </c>
      <c r="P52" s="73"/>
      <c r="Q52" s="73"/>
      <c r="R52" s="73"/>
      <c r="S52" s="74">
        <v>70</v>
      </c>
      <c r="T52" s="74"/>
      <c r="U52" s="74"/>
      <c r="V52" s="79">
        <v>5.53</v>
      </c>
      <c r="W52" s="79"/>
      <c r="X52" s="79"/>
      <c r="Y52" s="79"/>
      <c r="Z52" s="79"/>
      <c r="AA52" s="24">
        <v>5.68</v>
      </c>
      <c r="AB52" s="79">
        <v>38.840000000000003</v>
      </c>
      <c r="AC52" s="79"/>
      <c r="AD52" s="25">
        <v>225.4</v>
      </c>
      <c r="AE52" s="79"/>
      <c r="AF52" s="79"/>
      <c r="AG52" s="24">
        <v>15.68</v>
      </c>
      <c r="AH52" s="24">
        <v>0.98</v>
      </c>
      <c r="AI52" s="46">
        <v>9.8000000000000004E-2</v>
      </c>
      <c r="AJ52" s="24">
        <v>0.06</v>
      </c>
      <c r="AL52" s="72" t="s">
        <v>91</v>
      </c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3" t="s">
        <v>90</v>
      </c>
      <c r="BA52" s="73"/>
      <c r="BB52" s="73"/>
      <c r="BC52" s="73"/>
      <c r="BD52" s="74">
        <v>50</v>
      </c>
      <c r="BE52" s="74"/>
      <c r="BF52" s="74"/>
      <c r="BG52" s="79">
        <v>3.64</v>
      </c>
      <c r="BH52" s="79"/>
      <c r="BI52" s="79"/>
      <c r="BJ52" s="79"/>
      <c r="BK52" s="79"/>
      <c r="BL52" s="24">
        <v>6.26</v>
      </c>
      <c r="BM52" s="79">
        <v>26.96</v>
      </c>
      <c r="BN52" s="79"/>
      <c r="BO52" s="25">
        <v>179</v>
      </c>
      <c r="BP52" s="79"/>
      <c r="BQ52" s="79"/>
      <c r="BR52" s="25">
        <v>9.9</v>
      </c>
      <c r="BS52" s="24">
        <v>0.65</v>
      </c>
      <c r="BT52" s="24">
        <v>0.06</v>
      </c>
      <c r="BU52" s="24">
        <v>0.03</v>
      </c>
    </row>
    <row r="53" spans="1:73" ht="19.5" customHeight="1" outlineLevel="2" x14ac:dyDescent="0.2">
      <c r="A53" s="72" t="s">
        <v>92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3" t="s">
        <v>50</v>
      </c>
      <c r="P53" s="73"/>
      <c r="Q53" s="73"/>
      <c r="R53" s="73"/>
      <c r="S53" s="74">
        <v>180</v>
      </c>
      <c r="T53" s="74"/>
      <c r="U53" s="74"/>
      <c r="V53" s="75">
        <v>5.2</v>
      </c>
      <c r="W53" s="75"/>
      <c r="X53" s="75"/>
      <c r="Y53" s="75"/>
      <c r="Z53" s="75"/>
      <c r="AA53" s="25">
        <v>4.8899999999999997</v>
      </c>
      <c r="AB53" s="75">
        <v>8.5</v>
      </c>
      <c r="AC53" s="75"/>
      <c r="AD53" s="25">
        <v>102</v>
      </c>
      <c r="AE53" s="75">
        <v>2.2999999999999998</v>
      </c>
      <c r="AF53" s="75"/>
      <c r="AG53" s="25">
        <v>216</v>
      </c>
      <c r="AH53" s="24">
        <v>0.18</v>
      </c>
      <c r="AI53" s="24">
        <v>7.0000000000000007E-2</v>
      </c>
      <c r="AJ53" s="24">
        <v>0.28799999999999998</v>
      </c>
      <c r="AL53" s="72" t="s">
        <v>93</v>
      </c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3" t="s">
        <v>50</v>
      </c>
      <c r="BA53" s="73"/>
      <c r="BB53" s="73"/>
      <c r="BC53" s="73"/>
      <c r="BD53" s="74">
        <v>150</v>
      </c>
      <c r="BE53" s="74"/>
      <c r="BF53" s="74"/>
      <c r="BG53" s="75">
        <v>4.4749999999999996</v>
      </c>
      <c r="BH53" s="75"/>
      <c r="BI53" s="75"/>
      <c r="BJ53" s="75"/>
      <c r="BK53" s="75"/>
      <c r="BL53" s="25">
        <v>4.08</v>
      </c>
      <c r="BM53" s="75">
        <v>7.5750000000000002</v>
      </c>
      <c r="BN53" s="75"/>
      <c r="BO53" s="25">
        <v>85</v>
      </c>
      <c r="BP53" s="75">
        <v>2.0499999999999998</v>
      </c>
      <c r="BQ53" s="75"/>
      <c r="BR53" s="25">
        <v>180</v>
      </c>
      <c r="BS53" s="24">
        <v>0.16</v>
      </c>
      <c r="BT53" s="24">
        <v>0.06</v>
      </c>
      <c r="BU53" s="46">
        <v>2.4E-2</v>
      </c>
    </row>
    <row r="54" spans="1:73" ht="18.75" customHeight="1" outlineLevel="1" x14ac:dyDescent="0.2">
      <c r="A54" s="77" t="s">
        <v>55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4">
        <f>S55+S57+S58+S56</f>
        <v>450</v>
      </c>
      <c r="T54" s="74"/>
      <c r="U54" s="74"/>
      <c r="V54" s="78">
        <f>V55+V57+V58</f>
        <v>23.59</v>
      </c>
      <c r="W54" s="78"/>
      <c r="X54" s="78"/>
      <c r="Y54" s="78"/>
      <c r="Z54" s="78"/>
      <c r="AA54" s="15">
        <f>AA55+AA57+AA58</f>
        <v>1.8399999999999999</v>
      </c>
      <c r="AB54" s="78">
        <f>AB55+AB57+AB58</f>
        <v>77.61</v>
      </c>
      <c r="AC54" s="78"/>
      <c r="AD54" s="15">
        <f>AD55+AD57+AD58</f>
        <v>637.93000000000006</v>
      </c>
      <c r="AE54" s="115">
        <f>AF55+AE57+AE58</f>
        <v>15.139999999999999</v>
      </c>
      <c r="AF54" s="115"/>
      <c r="AG54" s="15">
        <f>AG55+AG57+AG58</f>
        <v>129</v>
      </c>
      <c r="AH54" s="15">
        <f>AH55+AH57+AH58</f>
        <v>17.2</v>
      </c>
      <c r="AI54" s="15">
        <f>AI55+AI57+AI58</f>
        <v>0.83600000000000008</v>
      </c>
      <c r="AJ54" s="15">
        <f>AJ55+AJ57+AJ58</f>
        <v>0.18</v>
      </c>
      <c r="AL54" s="77" t="s">
        <v>55</v>
      </c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4">
        <f>BD55+BD57+BD58+BD56</f>
        <v>450</v>
      </c>
      <c r="BE54" s="74"/>
      <c r="BF54" s="74"/>
      <c r="BG54" s="78">
        <f>BG55+BG57+BG58</f>
        <v>14.89</v>
      </c>
      <c r="BH54" s="78"/>
      <c r="BI54" s="78"/>
      <c r="BJ54" s="78"/>
      <c r="BK54" s="78"/>
      <c r="BL54" s="15">
        <f>BL55+BL57+BL58</f>
        <v>4.8400000000000007</v>
      </c>
      <c r="BM54" s="78">
        <f>BM55+BM57+BM58</f>
        <v>59.620000000000005</v>
      </c>
      <c r="BN54" s="78"/>
      <c r="BO54" s="15">
        <f>BO55+BO57+BO58</f>
        <v>529</v>
      </c>
      <c r="BP54" s="78">
        <f>BP55+BP57+BP58</f>
        <v>15.139999999999999</v>
      </c>
      <c r="BQ54" s="78"/>
      <c r="BR54" s="15">
        <f>BR55+BR57+BR58</f>
        <v>44.5</v>
      </c>
      <c r="BS54" s="15">
        <f>BS55+BS57+BS58</f>
        <v>13.1</v>
      </c>
      <c r="BT54" s="15">
        <f>BT55+BT57+BT58</f>
        <v>0.75600000000000001</v>
      </c>
      <c r="BU54" s="15">
        <f>BU55+BU57+BU58</f>
        <v>0.16</v>
      </c>
    </row>
    <row r="55" spans="1:73" ht="17.25" customHeight="1" outlineLevel="2" x14ac:dyDescent="0.2">
      <c r="A55" s="72" t="s">
        <v>94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3" t="s">
        <v>95</v>
      </c>
      <c r="P55" s="73"/>
      <c r="Q55" s="73"/>
      <c r="R55" s="73"/>
      <c r="S55" s="74">
        <v>200</v>
      </c>
      <c r="T55" s="74"/>
      <c r="U55" s="74"/>
      <c r="V55" s="75">
        <v>20.2</v>
      </c>
      <c r="W55" s="75"/>
      <c r="X55" s="75"/>
      <c r="Y55" s="75"/>
      <c r="Z55" s="75"/>
      <c r="AA55" s="25">
        <v>1.4</v>
      </c>
      <c r="AB55" s="75">
        <v>42.1</v>
      </c>
      <c r="AC55" s="75"/>
      <c r="AD55" s="25">
        <v>478</v>
      </c>
      <c r="AE55" s="110">
        <v>0</v>
      </c>
      <c r="AF55" s="110"/>
      <c r="AG55" s="30">
        <v>129</v>
      </c>
      <c r="AH55" s="30">
        <v>7.6</v>
      </c>
      <c r="AI55" s="30">
        <v>0.78</v>
      </c>
      <c r="AJ55" s="30">
        <v>0.16</v>
      </c>
      <c r="AL55" s="72" t="s">
        <v>96</v>
      </c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3" t="s">
        <v>95</v>
      </c>
      <c r="BA55" s="73"/>
      <c r="BB55" s="73"/>
      <c r="BC55" s="73"/>
      <c r="BD55" s="74">
        <v>190</v>
      </c>
      <c r="BE55" s="74"/>
      <c r="BF55" s="74"/>
      <c r="BG55" s="75">
        <v>11.5</v>
      </c>
      <c r="BH55" s="75"/>
      <c r="BI55" s="75"/>
      <c r="BJ55" s="75"/>
      <c r="BK55" s="75"/>
      <c r="BL55" s="25">
        <v>4.4000000000000004</v>
      </c>
      <c r="BM55" s="75">
        <v>24.11</v>
      </c>
      <c r="BN55" s="75"/>
      <c r="BO55" s="25">
        <v>385</v>
      </c>
      <c r="BP55" s="76">
        <v>0</v>
      </c>
      <c r="BQ55" s="76"/>
      <c r="BR55" s="25">
        <v>44.5</v>
      </c>
      <c r="BS55" s="30">
        <v>3.5</v>
      </c>
      <c r="BT55" s="30">
        <v>0.7</v>
      </c>
      <c r="BU55" s="30">
        <v>0.14000000000000001</v>
      </c>
    </row>
    <row r="56" spans="1:73" ht="17.25" customHeight="1" outlineLevel="2" x14ac:dyDescent="0.2">
      <c r="A56" s="72" t="s">
        <v>97</v>
      </c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3" t="s">
        <v>98</v>
      </c>
      <c r="P56" s="73"/>
      <c r="Q56" s="73"/>
      <c r="R56" s="73"/>
      <c r="S56" s="74">
        <v>30</v>
      </c>
      <c r="T56" s="74"/>
      <c r="U56" s="74"/>
      <c r="V56" s="75">
        <v>13.4</v>
      </c>
      <c r="W56" s="75"/>
      <c r="X56" s="75"/>
      <c r="Y56" s="75"/>
      <c r="Z56" s="75"/>
      <c r="AA56" s="25">
        <v>6</v>
      </c>
      <c r="AB56" s="75">
        <v>0.9</v>
      </c>
      <c r="AC56" s="75"/>
      <c r="AD56" s="25">
        <v>91</v>
      </c>
      <c r="AE56" s="110">
        <v>1.4</v>
      </c>
      <c r="AF56" s="110"/>
      <c r="AG56" s="30">
        <v>1.37</v>
      </c>
      <c r="AH56" s="30">
        <v>4.8</v>
      </c>
      <c r="AI56" s="30">
        <v>5.0999999999999996</v>
      </c>
      <c r="AJ56" s="30">
        <v>1.8</v>
      </c>
      <c r="AL56" s="72" t="s">
        <v>97</v>
      </c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3"/>
      <c r="BA56" s="73"/>
      <c r="BB56" s="73"/>
      <c r="BC56" s="73"/>
      <c r="BD56" s="74">
        <v>50</v>
      </c>
      <c r="BE56" s="74"/>
      <c r="BF56" s="74"/>
      <c r="BG56" s="25"/>
      <c r="BH56" s="25"/>
      <c r="BI56" s="25">
        <v>8.4</v>
      </c>
      <c r="BJ56" s="25"/>
      <c r="BK56" s="25"/>
      <c r="BL56" s="25">
        <v>3.6</v>
      </c>
      <c r="BM56" s="75">
        <v>3.6</v>
      </c>
      <c r="BN56" s="75"/>
      <c r="BO56" s="24">
        <v>80.5</v>
      </c>
      <c r="BP56" s="76">
        <v>2.62</v>
      </c>
      <c r="BQ56" s="76"/>
      <c r="BR56" s="24">
        <v>20.55</v>
      </c>
      <c r="BS56" s="30">
        <v>0.82</v>
      </c>
      <c r="BT56" s="30">
        <v>0.01</v>
      </c>
      <c r="BU56" s="30">
        <v>0.17</v>
      </c>
    </row>
    <row r="57" spans="1:73" ht="15.75" customHeight="1" outlineLevel="2" x14ac:dyDescent="0.2">
      <c r="A57" s="72" t="s">
        <v>99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3" t="s">
        <v>100</v>
      </c>
      <c r="P57" s="73"/>
      <c r="Q57" s="73"/>
      <c r="R57" s="73"/>
      <c r="S57" s="74">
        <v>180</v>
      </c>
      <c r="T57" s="74"/>
      <c r="U57" s="74"/>
      <c r="V57" s="79">
        <v>0.19</v>
      </c>
      <c r="W57" s="79"/>
      <c r="X57" s="79"/>
      <c r="Y57" s="79"/>
      <c r="Z57" s="79"/>
      <c r="AA57" s="30">
        <v>0.04</v>
      </c>
      <c r="AB57" s="75">
        <v>16.21</v>
      </c>
      <c r="AC57" s="75"/>
      <c r="AD57" s="25">
        <v>65.930000000000007</v>
      </c>
      <c r="AE57" s="82">
        <v>15.12</v>
      </c>
      <c r="AF57" s="82"/>
      <c r="AG57" s="25">
        <v>0</v>
      </c>
      <c r="AH57" s="24">
        <v>0</v>
      </c>
      <c r="AI57" s="25">
        <v>0</v>
      </c>
      <c r="AJ57" s="25">
        <v>0</v>
      </c>
      <c r="AL57" s="72" t="s">
        <v>101</v>
      </c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3" t="s">
        <v>100</v>
      </c>
      <c r="BA57" s="73"/>
      <c r="BB57" s="73"/>
      <c r="BC57" s="73"/>
      <c r="BD57" s="74">
        <v>180</v>
      </c>
      <c r="BE57" s="74"/>
      <c r="BF57" s="74"/>
      <c r="BG57" s="75">
        <v>0.19</v>
      </c>
      <c r="BH57" s="75"/>
      <c r="BI57" s="75"/>
      <c r="BJ57" s="75"/>
      <c r="BK57" s="75"/>
      <c r="BL57" s="30">
        <v>0.04</v>
      </c>
      <c r="BM57" s="75">
        <v>16.21</v>
      </c>
      <c r="BN57" s="75"/>
      <c r="BO57" s="25">
        <v>50</v>
      </c>
      <c r="BP57" s="75">
        <v>15.12</v>
      </c>
      <c r="BQ57" s="75"/>
      <c r="BR57" s="25">
        <v>0</v>
      </c>
      <c r="BS57" s="25">
        <v>0</v>
      </c>
      <c r="BT57" s="25">
        <v>0</v>
      </c>
      <c r="BU57" s="25">
        <v>0</v>
      </c>
    </row>
    <row r="58" spans="1:73" ht="17.25" customHeight="1" outlineLevel="2" x14ac:dyDescent="0.2">
      <c r="A58" s="72" t="s">
        <v>64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3" t="s">
        <v>65</v>
      </c>
      <c r="P58" s="73"/>
      <c r="Q58" s="73"/>
      <c r="R58" s="73"/>
      <c r="S58" s="74">
        <v>40</v>
      </c>
      <c r="T58" s="74"/>
      <c r="U58" s="74"/>
      <c r="V58" s="75">
        <v>3.2</v>
      </c>
      <c r="W58" s="75"/>
      <c r="X58" s="75"/>
      <c r="Y58" s="75"/>
      <c r="Z58" s="75"/>
      <c r="AA58" s="25">
        <v>0.4</v>
      </c>
      <c r="AB58" s="75">
        <v>19.3</v>
      </c>
      <c r="AC58" s="75"/>
      <c r="AD58" s="25">
        <v>94</v>
      </c>
      <c r="AE58" s="30">
        <v>0.02</v>
      </c>
      <c r="AF58" s="30"/>
      <c r="AG58" s="37">
        <v>0</v>
      </c>
      <c r="AH58" s="37">
        <v>9.6</v>
      </c>
      <c r="AI58" s="37">
        <v>5.6000000000000001E-2</v>
      </c>
      <c r="AJ58" s="40">
        <v>0.02</v>
      </c>
      <c r="AL58" s="72" t="s">
        <v>64</v>
      </c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3" t="s">
        <v>65</v>
      </c>
      <c r="BA58" s="73"/>
      <c r="BB58" s="73"/>
      <c r="BC58" s="73"/>
      <c r="BD58" s="74">
        <v>30</v>
      </c>
      <c r="BE58" s="74"/>
      <c r="BF58" s="74"/>
      <c r="BG58" s="75">
        <v>3.2</v>
      </c>
      <c r="BH58" s="75"/>
      <c r="BI58" s="75"/>
      <c r="BJ58" s="75"/>
      <c r="BK58" s="75"/>
      <c r="BL58" s="25">
        <v>0.4</v>
      </c>
      <c r="BM58" s="75">
        <v>19.3</v>
      </c>
      <c r="BN58" s="75"/>
      <c r="BO58" s="25">
        <v>94</v>
      </c>
      <c r="BP58" s="76">
        <v>0.02</v>
      </c>
      <c r="BQ58" s="76"/>
      <c r="BR58" s="37">
        <v>0</v>
      </c>
      <c r="BS58" s="37">
        <v>9.6</v>
      </c>
      <c r="BT58" s="37">
        <v>5.6000000000000001E-2</v>
      </c>
      <c r="BU58" s="40">
        <v>0.02</v>
      </c>
    </row>
    <row r="59" spans="1:73" ht="17.25" customHeight="1" x14ac:dyDescent="0.2">
      <c r="A59" s="87" t="s">
        <v>102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8">
        <f>S60+S65+S67+S73+S76</f>
        <v>1810</v>
      </c>
      <c r="T59" s="88"/>
      <c r="U59" s="88"/>
      <c r="V59" s="89">
        <f>V60+V65+V67+V73+V76</f>
        <v>68.05</v>
      </c>
      <c r="W59" s="89"/>
      <c r="X59" s="89"/>
      <c r="Y59" s="89"/>
      <c r="Z59" s="89"/>
      <c r="AA59" s="7">
        <f>AA60+AA65+AA67+AA73+AA76</f>
        <v>88.123999999999995</v>
      </c>
      <c r="AB59" s="89">
        <f>AB60+AB65+AB67+AB73+AB76</f>
        <v>244.774</v>
      </c>
      <c r="AC59" s="89"/>
      <c r="AD59" s="8">
        <f>AD60+AD65+AD67+AD73+AD76</f>
        <v>1934.3</v>
      </c>
      <c r="AE59" s="89">
        <f>AE60+AE65+AE67+AE73+AE76</f>
        <v>52.38</v>
      </c>
      <c r="AF59" s="89"/>
      <c r="AG59" s="7">
        <f>AG60+AG65+AG67+AG73+AG76</f>
        <v>450.53</v>
      </c>
      <c r="AH59" s="7">
        <f>AH60+AH65+AH67+AH73+AH76</f>
        <v>32.32</v>
      </c>
      <c r="AI59" s="7">
        <f>AI60+AI65+AI67+AI73+AI76</f>
        <v>0.56000000000000005</v>
      </c>
      <c r="AJ59" s="7">
        <f>AJ60+AJ65+AJ67+AJ73+AJ76</f>
        <v>2.7480000000000002</v>
      </c>
      <c r="AL59" s="87" t="s">
        <v>102</v>
      </c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8">
        <f>BD60+BD65+BD67+BD73+BD76</f>
        <v>1634</v>
      </c>
      <c r="BE59" s="88"/>
      <c r="BF59" s="88"/>
      <c r="BG59" s="89">
        <v>57.8</v>
      </c>
      <c r="BH59" s="89"/>
      <c r="BI59" s="89"/>
      <c r="BJ59" s="89"/>
      <c r="BK59" s="89"/>
      <c r="BL59" s="7">
        <v>62.1</v>
      </c>
      <c r="BM59" s="89">
        <v>272.5</v>
      </c>
      <c r="BN59" s="89"/>
      <c r="BO59" s="8">
        <v>1882.8</v>
      </c>
      <c r="BP59" s="89">
        <f>BP60+BP65+BP67+BP73+BP76</f>
        <v>45.25</v>
      </c>
      <c r="BQ59" s="89"/>
      <c r="BR59" s="7">
        <f>BR60+BR65+BR67+BR73+BR76</f>
        <v>362.2700000000001</v>
      </c>
      <c r="BS59" s="7">
        <f>BS60+BS65+BS67+BS73+BS76</f>
        <v>25.453999999999997</v>
      </c>
      <c r="BT59" s="7">
        <f>BT60+BT65+BT67+BT73+BT76</f>
        <v>0.47200000000000003</v>
      </c>
      <c r="BU59" s="7">
        <f>BU60+BU65+BU67+BU73+BU76</f>
        <v>2.5950000000000002</v>
      </c>
    </row>
    <row r="60" spans="1:73" ht="16.5" customHeight="1" outlineLevel="1" x14ac:dyDescent="0.2">
      <c r="A60" s="77" t="s">
        <v>20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4">
        <f>S61+S62+S63+S64</f>
        <v>400</v>
      </c>
      <c r="T60" s="74"/>
      <c r="U60" s="74"/>
      <c r="V60" s="114">
        <f>V61+V62+V63</f>
        <v>16.96</v>
      </c>
      <c r="W60" s="114"/>
      <c r="X60" s="114"/>
      <c r="Y60" s="114"/>
      <c r="Z60" s="114"/>
      <c r="AA60" s="48">
        <f>AA61+AA62+AA63+AA64</f>
        <v>31.064999999999998</v>
      </c>
      <c r="AB60" s="114">
        <f>AB61+AB62+AB63+AB64</f>
        <v>32.887999999999998</v>
      </c>
      <c r="AC60" s="114"/>
      <c r="AD60" s="48">
        <f>AD61+AD62+AD63+AD64</f>
        <v>504.5</v>
      </c>
      <c r="AE60" s="114">
        <f>AE61+AE62+AE63+AE64</f>
        <v>8.01</v>
      </c>
      <c r="AF60" s="114"/>
      <c r="AG60" s="48">
        <f>AG61+AG62+AG63+AG64</f>
        <v>326.02</v>
      </c>
      <c r="AH60" s="48">
        <f>AH61+AH62+AH63</f>
        <v>3.0700000000000003</v>
      </c>
      <c r="AI60" s="48">
        <f>AI61+AI62+AI63</f>
        <v>0.30000000000000004</v>
      </c>
      <c r="AJ60" s="48">
        <f>AJ61+AJ62+AJ63</f>
        <v>0.58000000000000007</v>
      </c>
      <c r="AL60" s="77" t="s">
        <v>20</v>
      </c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4">
        <f>BD61+BD62+BD63+BD64</f>
        <v>354</v>
      </c>
      <c r="BE60" s="74"/>
      <c r="BF60" s="74"/>
      <c r="BG60" s="114">
        <f>BG61+BG62+BG63</f>
        <v>13.209999999999999</v>
      </c>
      <c r="BH60" s="114"/>
      <c r="BI60" s="114"/>
      <c r="BJ60" s="114"/>
      <c r="BK60" s="114"/>
      <c r="BL60" s="48">
        <f>BL61+BL62+BL63+BL64</f>
        <v>26.020000000000003</v>
      </c>
      <c r="BM60" s="114">
        <f>BM61+BM62+BM63+BM64</f>
        <v>32.020000000000003</v>
      </c>
      <c r="BN60" s="114"/>
      <c r="BO60" s="48">
        <f>BO61+BO62+BO63+BO64</f>
        <v>413.1</v>
      </c>
      <c r="BP60" s="114">
        <f>BP61+BP62+BP63+BP64</f>
        <v>5.77</v>
      </c>
      <c r="BQ60" s="114"/>
      <c r="BR60" s="48">
        <f>BR61+BR62+BR63+BR64</f>
        <v>269.10000000000002</v>
      </c>
      <c r="BS60" s="48">
        <f>BS61+BS62+BS63</f>
        <v>2.4700000000000002</v>
      </c>
      <c r="BT60" s="48">
        <f>BT61+BT62+BT63</f>
        <v>0.22999999999999998</v>
      </c>
      <c r="BU60" s="48">
        <f>BU61+BU62+BU63</f>
        <v>0.46</v>
      </c>
    </row>
    <row r="61" spans="1:73" ht="13.5" customHeight="1" outlineLevel="2" x14ac:dyDescent="0.2">
      <c r="A61" s="72" t="s">
        <v>103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3" t="s">
        <v>104</v>
      </c>
      <c r="P61" s="73"/>
      <c r="Q61" s="73"/>
      <c r="R61" s="73"/>
      <c r="S61" s="74">
        <v>130</v>
      </c>
      <c r="T61" s="74"/>
      <c r="U61" s="74"/>
      <c r="V61" s="75">
        <v>10.6</v>
      </c>
      <c r="W61" s="75"/>
      <c r="X61" s="75"/>
      <c r="Y61" s="75"/>
      <c r="Z61" s="75"/>
      <c r="AA61" s="25">
        <v>20.38</v>
      </c>
      <c r="AB61" s="75">
        <v>2.028</v>
      </c>
      <c r="AC61" s="75"/>
      <c r="AD61" s="25">
        <v>234</v>
      </c>
      <c r="AE61" s="75">
        <v>0.18</v>
      </c>
      <c r="AF61" s="75"/>
      <c r="AG61" s="25">
        <v>85.6</v>
      </c>
      <c r="AH61" s="25">
        <v>2.1800000000000002</v>
      </c>
      <c r="AI61" s="24">
        <v>7.0000000000000007E-2</v>
      </c>
      <c r="AJ61" s="46">
        <v>0.44</v>
      </c>
      <c r="AL61" s="72" t="s">
        <v>103</v>
      </c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3" t="s">
        <v>104</v>
      </c>
      <c r="BA61" s="73"/>
      <c r="BB61" s="73"/>
      <c r="BC61" s="73"/>
      <c r="BD61" s="74">
        <v>120</v>
      </c>
      <c r="BE61" s="74"/>
      <c r="BF61" s="74"/>
      <c r="BG61" s="75">
        <v>8.82</v>
      </c>
      <c r="BH61" s="75"/>
      <c r="BI61" s="75"/>
      <c r="BJ61" s="75"/>
      <c r="BK61" s="75"/>
      <c r="BL61" s="25">
        <v>16.98</v>
      </c>
      <c r="BM61" s="75">
        <v>1.69</v>
      </c>
      <c r="BN61" s="75"/>
      <c r="BO61" s="25">
        <v>195</v>
      </c>
      <c r="BP61" s="75">
        <v>0.15</v>
      </c>
      <c r="BQ61" s="75"/>
      <c r="BR61" s="25">
        <v>71.38</v>
      </c>
      <c r="BS61" s="25">
        <v>1.82</v>
      </c>
      <c r="BT61" s="25">
        <v>0.06</v>
      </c>
      <c r="BU61" s="24">
        <v>0.37</v>
      </c>
    </row>
    <row r="62" spans="1:73" ht="17.25" customHeight="1" outlineLevel="2" x14ac:dyDescent="0.2">
      <c r="A62" s="113" t="s">
        <v>105</v>
      </c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49"/>
      <c r="O62" s="73" t="s">
        <v>106</v>
      </c>
      <c r="P62" s="73"/>
      <c r="Q62" s="73"/>
      <c r="R62" s="73"/>
      <c r="S62" s="74">
        <v>25</v>
      </c>
      <c r="T62" s="74"/>
      <c r="U62" s="74"/>
      <c r="V62" s="75">
        <v>1.3</v>
      </c>
      <c r="W62" s="75"/>
      <c r="X62" s="75"/>
      <c r="Y62" s="75"/>
      <c r="Z62" s="75"/>
      <c r="AA62" s="25">
        <v>0.9</v>
      </c>
      <c r="AB62" s="75">
        <v>2.35</v>
      </c>
      <c r="AC62" s="75"/>
      <c r="AD62" s="25">
        <v>23</v>
      </c>
      <c r="AE62" s="79">
        <v>6.6</v>
      </c>
      <c r="AF62" s="79"/>
      <c r="AG62" s="24">
        <v>15.6</v>
      </c>
      <c r="AH62" s="24">
        <v>0.42</v>
      </c>
      <c r="AI62" s="24">
        <v>0.2</v>
      </c>
      <c r="AJ62" s="24">
        <v>0.11</v>
      </c>
      <c r="AL62" s="49" t="s">
        <v>107</v>
      </c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73" t="s">
        <v>106</v>
      </c>
      <c r="BA62" s="73"/>
      <c r="BB62" s="73"/>
      <c r="BC62" s="73"/>
      <c r="BD62" s="74">
        <v>15</v>
      </c>
      <c r="BE62" s="74"/>
      <c r="BF62" s="74"/>
      <c r="BG62" s="75">
        <v>0.78</v>
      </c>
      <c r="BH62" s="75"/>
      <c r="BI62" s="75"/>
      <c r="BJ62" s="75"/>
      <c r="BK62" s="75"/>
      <c r="BL62" s="25">
        <v>0.54</v>
      </c>
      <c r="BM62" s="75">
        <v>1.48</v>
      </c>
      <c r="BN62" s="75"/>
      <c r="BO62" s="25">
        <v>13</v>
      </c>
      <c r="BP62" s="79">
        <v>4.5</v>
      </c>
      <c r="BQ62" s="79"/>
      <c r="BR62" s="24">
        <v>11.7</v>
      </c>
      <c r="BS62" s="24">
        <v>0.32</v>
      </c>
      <c r="BT62" s="24">
        <v>0.15</v>
      </c>
      <c r="BU62" s="24">
        <v>0.08</v>
      </c>
    </row>
    <row r="63" spans="1:73" ht="15.75" customHeight="1" outlineLevel="2" x14ac:dyDescent="0.2">
      <c r="A63" s="72" t="s">
        <v>108</v>
      </c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3" t="s">
        <v>109</v>
      </c>
      <c r="P63" s="73"/>
      <c r="Q63" s="73"/>
      <c r="R63" s="73"/>
      <c r="S63" s="74">
        <v>45</v>
      </c>
      <c r="T63" s="74"/>
      <c r="U63" s="74"/>
      <c r="V63" s="75">
        <v>5.0599999999999996</v>
      </c>
      <c r="W63" s="75"/>
      <c r="X63" s="75"/>
      <c r="Y63" s="75"/>
      <c r="Z63" s="75"/>
      <c r="AA63" s="25">
        <v>7</v>
      </c>
      <c r="AB63" s="75">
        <v>14.62</v>
      </c>
      <c r="AC63" s="75"/>
      <c r="AD63" s="25">
        <v>145</v>
      </c>
      <c r="AE63" s="79">
        <v>0.19</v>
      </c>
      <c r="AF63" s="79"/>
      <c r="AG63" s="24">
        <v>126.6</v>
      </c>
      <c r="AH63" s="24">
        <v>0.47</v>
      </c>
      <c r="AI63" s="24">
        <v>0.03</v>
      </c>
      <c r="AJ63" s="24">
        <v>0.03</v>
      </c>
      <c r="AL63" s="72" t="s">
        <v>108</v>
      </c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3" t="s">
        <v>109</v>
      </c>
      <c r="BA63" s="73"/>
      <c r="BB63" s="73"/>
      <c r="BC63" s="73"/>
      <c r="BD63" s="74">
        <v>39</v>
      </c>
      <c r="BE63" s="74"/>
      <c r="BF63" s="74"/>
      <c r="BG63" s="75">
        <v>3.61</v>
      </c>
      <c r="BH63" s="75"/>
      <c r="BI63" s="75"/>
      <c r="BJ63" s="75"/>
      <c r="BK63" s="75"/>
      <c r="BL63" s="25">
        <v>5.4</v>
      </c>
      <c r="BM63" s="75">
        <v>9.75</v>
      </c>
      <c r="BN63" s="75"/>
      <c r="BO63" s="25">
        <v>106</v>
      </c>
      <c r="BP63" s="79">
        <v>0.14000000000000001</v>
      </c>
      <c r="BQ63" s="79"/>
      <c r="BR63" s="24">
        <v>94.48</v>
      </c>
      <c r="BS63" s="24">
        <v>0.33</v>
      </c>
      <c r="BT63" s="24">
        <v>0.02</v>
      </c>
      <c r="BU63" s="24">
        <v>0.01</v>
      </c>
    </row>
    <row r="64" spans="1:73" ht="17.25" customHeight="1" outlineLevel="2" x14ac:dyDescent="0.2">
      <c r="A64" s="72" t="s">
        <v>110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3" t="s">
        <v>111</v>
      </c>
      <c r="P64" s="73"/>
      <c r="Q64" s="73"/>
      <c r="R64" s="73"/>
      <c r="S64" s="74">
        <v>200</v>
      </c>
      <c r="T64" s="74"/>
      <c r="U64" s="74"/>
      <c r="V64" s="82">
        <f t="shared" ref="V64:V65" si="0">V65</f>
        <v>0.35</v>
      </c>
      <c r="W64" s="82"/>
      <c r="X64" s="82"/>
      <c r="Y64" s="82"/>
      <c r="Z64" s="82"/>
      <c r="AA64" s="46">
        <v>2.7850000000000001</v>
      </c>
      <c r="AB64" s="82">
        <v>13.89</v>
      </c>
      <c r="AC64" s="82"/>
      <c r="AD64" s="25">
        <v>102.5</v>
      </c>
      <c r="AE64" s="82">
        <v>1.04</v>
      </c>
      <c r="AF64" s="82"/>
      <c r="AG64" s="46">
        <v>98.22</v>
      </c>
      <c r="AH64" s="46">
        <v>0.44</v>
      </c>
      <c r="AI64" s="46">
        <v>0.04</v>
      </c>
      <c r="AJ64" s="46">
        <v>1.4E-2</v>
      </c>
      <c r="AL64" s="72" t="s">
        <v>110</v>
      </c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3" t="s">
        <v>111</v>
      </c>
      <c r="BA64" s="73"/>
      <c r="BB64" s="73"/>
      <c r="BC64" s="73"/>
      <c r="BD64" s="74">
        <v>180</v>
      </c>
      <c r="BE64" s="74"/>
      <c r="BF64" s="74"/>
      <c r="BG64" s="75">
        <v>2.6</v>
      </c>
      <c r="BH64" s="75"/>
      <c r="BI64" s="75"/>
      <c r="BJ64" s="75"/>
      <c r="BK64" s="75"/>
      <c r="BL64" s="25">
        <v>3.1</v>
      </c>
      <c r="BM64" s="75">
        <v>19.100000000000001</v>
      </c>
      <c r="BN64" s="75"/>
      <c r="BO64" s="25">
        <v>99.1</v>
      </c>
      <c r="BP64" s="79">
        <v>0.98</v>
      </c>
      <c r="BQ64" s="79"/>
      <c r="BR64" s="24">
        <v>91.54</v>
      </c>
      <c r="BS64" s="24">
        <v>42</v>
      </c>
      <c r="BT64" s="24">
        <v>0.03</v>
      </c>
      <c r="BU64" s="24">
        <v>0.11</v>
      </c>
    </row>
    <row r="65" spans="1:73" ht="15.75" customHeight="1" outlineLevel="1" x14ac:dyDescent="0.2">
      <c r="A65" s="77" t="s">
        <v>33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4">
        <f>S66</f>
        <v>100</v>
      </c>
      <c r="T65" s="74"/>
      <c r="U65" s="74"/>
      <c r="V65" s="78">
        <f t="shared" si="0"/>
        <v>0.35</v>
      </c>
      <c r="W65" s="78"/>
      <c r="X65" s="78"/>
      <c r="Y65" s="78"/>
      <c r="Z65" s="78"/>
      <c r="AA65" s="15">
        <f>AA66</f>
        <v>0.35</v>
      </c>
      <c r="AB65" s="78">
        <f>AB66</f>
        <v>8.6199999999999992</v>
      </c>
      <c r="AC65" s="78"/>
      <c r="AD65" s="15">
        <f>AD66</f>
        <v>36.6</v>
      </c>
      <c r="AE65" s="78">
        <f>AE66</f>
        <v>16.690000000000001</v>
      </c>
      <c r="AF65" s="78"/>
      <c r="AG65" s="15">
        <f>AG66</f>
        <v>16.48</v>
      </c>
      <c r="AH65" s="15">
        <f>AH66</f>
        <v>0.21</v>
      </c>
      <c r="AI65" s="15">
        <f>AI66</f>
        <v>0</v>
      </c>
      <c r="AJ65" s="15">
        <f>AJ66</f>
        <v>2</v>
      </c>
      <c r="AL65" s="77" t="s">
        <v>33</v>
      </c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4">
        <v>170</v>
      </c>
      <c r="BE65" s="74"/>
      <c r="BF65" s="74"/>
      <c r="BG65" s="78">
        <f>BG66</f>
        <v>0.35</v>
      </c>
      <c r="BH65" s="78"/>
      <c r="BI65" s="78"/>
      <c r="BJ65" s="78"/>
      <c r="BK65" s="78"/>
      <c r="BL65" s="15">
        <f>BL66</f>
        <v>0.35</v>
      </c>
      <c r="BM65" s="78">
        <f>BM66</f>
        <v>8.6199999999999992</v>
      </c>
      <c r="BN65" s="78"/>
      <c r="BO65" s="15">
        <f>BO66</f>
        <v>36.6</v>
      </c>
      <c r="BP65" s="78">
        <f>BP66</f>
        <v>16.690000000000001</v>
      </c>
      <c r="BQ65" s="78"/>
      <c r="BR65" s="15">
        <f>BR66</f>
        <v>16.48</v>
      </c>
      <c r="BS65" s="15">
        <f>BS66</f>
        <v>0.21</v>
      </c>
      <c r="BT65" s="15">
        <f>BT66</f>
        <v>0</v>
      </c>
      <c r="BU65" s="15">
        <f>BU66</f>
        <v>2</v>
      </c>
    </row>
    <row r="66" spans="1:73" ht="13.5" customHeight="1" outlineLevel="2" x14ac:dyDescent="0.2">
      <c r="A66" s="72" t="s">
        <v>75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3" t="s">
        <v>112</v>
      </c>
      <c r="P66" s="73"/>
      <c r="Q66" s="73"/>
      <c r="R66" s="73"/>
      <c r="S66" s="74">
        <v>100</v>
      </c>
      <c r="T66" s="74"/>
      <c r="U66" s="74"/>
      <c r="V66" s="75">
        <v>0.35</v>
      </c>
      <c r="W66" s="75"/>
      <c r="X66" s="75"/>
      <c r="Y66" s="75"/>
      <c r="Z66" s="75"/>
      <c r="AA66" s="25">
        <v>0.35</v>
      </c>
      <c r="AB66" s="75">
        <v>8.6199999999999992</v>
      </c>
      <c r="AC66" s="75"/>
      <c r="AD66" s="25">
        <v>36.6</v>
      </c>
      <c r="AE66" s="75">
        <v>16.690000000000001</v>
      </c>
      <c r="AF66" s="75"/>
      <c r="AG66" s="25">
        <v>16.48</v>
      </c>
      <c r="AH66" s="25">
        <v>0.21</v>
      </c>
      <c r="AI66" s="25">
        <v>0</v>
      </c>
      <c r="AJ66" s="25">
        <v>2</v>
      </c>
      <c r="AL66" s="72" t="s">
        <v>75</v>
      </c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3" t="s">
        <v>112</v>
      </c>
      <c r="BA66" s="73"/>
      <c r="BB66" s="73"/>
      <c r="BC66" s="73"/>
      <c r="BD66" s="74">
        <v>100</v>
      </c>
      <c r="BE66" s="74"/>
      <c r="BF66" s="74"/>
      <c r="BG66" s="75">
        <v>0.35</v>
      </c>
      <c r="BH66" s="75"/>
      <c r="BI66" s="75"/>
      <c r="BJ66" s="75"/>
      <c r="BK66" s="75"/>
      <c r="BL66" s="25">
        <v>0.35</v>
      </c>
      <c r="BM66" s="75">
        <v>8.6199999999999992</v>
      </c>
      <c r="BN66" s="75"/>
      <c r="BO66" s="25">
        <v>36.6</v>
      </c>
      <c r="BP66" s="75">
        <v>16.690000000000001</v>
      </c>
      <c r="BQ66" s="75"/>
      <c r="BR66" s="25">
        <v>16.48</v>
      </c>
      <c r="BS66" s="25">
        <v>0.21</v>
      </c>
      <c r="BT66" s="25">
        <v>0</v>
      </c>
      <c r="BU66" s="25">
        <v>2</v>
      </c>
    </row>
    <row r="67" spans="1:73" ht="14.25" customHeight="1" outlineLevel="1" x14ac:dyDescent="0.2">
      <c r="A67" s="77" t="s">
        <v>37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4">
        <f>S68+S69+S70+S71+S72</f>
        <v>610</v>
      </c>
      <c r="T67" s="74"/>
      <c r="U67" s="74"/>
      <c r="V67" s="78">
        <f>V68+V69+V70+V71+V72</f>
        <v>22.089999999999996</v>
      </c>
      <c r="W67" s="78"/>
      <c r="X67" s="78"/>
      <c r="Y67" s="78"/>
      <c r="Z67" s="78"/>
      <c r="AA67" s="15">
        <f>AA68+AA69+AA70+AA71+AA72</f>
        <v>28.229000000000003</v>
      </c>
      <c r="AB67" s="78">
        <f>AB68+AB69+AB70+AB71+AB72</f>
        <v>86.995999999999995</v>
      </c>
      <c r="AC67" s="78"/>
      <c r="AD67" s="15">
        <f>AD68+AD69+AD70+AD71+AD72</f>
        <v>662</v>
      </c>
      <c r="AE67" s="78">
        <f>AE68+AE69+AE70+AE71+AF72</f>
        <v>23.35</v>
      </c>
      <c r="AF67" s="78"/>
      <c r="AG67" s="15">
        <f>AG68+AG69+AG70+AG71+AG72</f>
        <v>67.339999999999989</v>
      </c>
      <c r="AH67" s="15">
        <f>AH68+AH69+AH70+AH71+AH72</f>
        <v>17.29</v>
      </c>
      <c r="AI67" s="15">
        <f>AI68+AI69+AI70+AI71+AI72</f>
        <v>0.17399999999999999</v>
      </c>
      <c r="AJ67" s="15">
        <f>AJ68+AJ69+AJ70+AJ71+AJ72</f>
        <v>8.8000000000000009E-2</v>
      </c>
      <c r="AL67" s="77" t="s">
        <v>37</v>
      </c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4">
        <f>BD68+BD69+BD70+BD71+BD72</f>
        <v>490</v>
      </c>
      <c r="BE67" s="74"/>
      <c r="BF67" s="74"/>
      <c r="BG67" s="78">
        <f>BG68+BG69+BG70+BG71+BG72</f>
        <v>19.260000000000002</v>
      </c>
      <c r="BH67" s="78"/>
      <c r="BI67" s="78"/>
      <c r="BJ67" s="78"/>
      <c r="BK67" s="78"/>
      <c r="BL67" s="15">
        <f>BL68+BL69+BL70+BL71+BL72</f>
        <v>19.920000000000002</v>
      </c>
      <c r="BM67" s="78">
        <f>BM68+BM69+BM70+BM71+BM72</f>
        <v>79.69</v>
      </c>
      <c r="BN67" s="78"/>
      <c r="BO67" s="15">
        <f>BO68+BO69+BO70+BO71+BO72</f>
        <v>560.4</v>
      </c>
      <c r="BP67" s="78">
        <f>BP68+BP69+BP70+BP71+BQ72</f>
        <v>18.600000000000001</v>
      </c>
      <c r="BQ67" s="78"/>
      <c r="BR67" s="15">
        <f>BR68+BR69+BR70+BR71+BR72</f>
        <v>47.98</v>
      </c>
      <c r="BS67" s="15">
        <f>BS68+BS69+BS70+BS71+BS72</f>
        <v>11.04</v>
      </c>
      <c r="BT67" s="15">
        <f>BT68+BT69+BT70+BT71+BT72</f>
        <v>0.156</v>
      </c>
      <c r="BU67" s="15">
        <f>BU68+BU69+BU70+BU71+BU72</f>
        <v>7.4999999999999997E-2</v>
      </c>
    </row>
    <row r="68" spans="1:73" ht="22.35" customHeight="1" outlineLevel="2" x14ac:dyDescent="0.2">
      <c r="A68" s="72" t="s">
        <v>113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81" t="s">
        <v>114</v>
      </c>
      <c r="P68" s="81"/>
      <c r="Q68" s="81"/>
      <c r="R68" s="81"/>
      <c r="S68" s="74">
        <v>180</v>
      </c>
      <c r="T68" s="74"/>
      <c r="U68" s="74"/>
      <c r="V68" s="79">
        <v>3.34</v>
      </c>
      <c r="W68" s="79"/>
      <c r="X68" s="79"/>
      <c r="Y68" s="79"/>
      <c r="Z68" s="79"/>
      <c r="AA68" s="24">
        <v>11.375999999999999</v>
      </c>
      <c r="AB68" s="75">
        <v>11.375999999999999</v>
      </c>
      <c r="AC68" s="75"/>
      <c r="AD68" s="24">
        <v>102</v>
      </c>
      <c r="AE68" s="79">
        <v>12.27</v>
      </c>
      <c r="AF68" s="79"/>
      <c r="AG68" s="25">
        <v>33.479999999999997</v>
      </c>
      <c r="AH68" s="25">
        <v>0.9</v>
      </c>
      <c r="AI68" s="25">
        <v>0.09</v>
      </c>
      <c r="AJ68" s="25">
        <v>0</v>
      </c>
      <c r="AL68" s="72" t="s">
        <v>113</v>
      </c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81" t="s">
        <v>114</v>
      </c>
      <c r="BA68" s="81"/>
      <c r="BB68" s="81"/>
      <c r="BC68" s="81"/>
      <c r="BD68" s="74">
        <v>150</v>
      </c>
      <c r="BE68" s="74"/>
      <c r="BF68" s="74"/>
      <c r="BG68" s="75">
        <v>2.79</v>
      </c>
      <c r="BH68" s="75"/>
      <c r="BI68" s="75"/>
      <c r="BJ68" s="75"/>
      <c r="BK68" s="75"/>
      <c r="BL68" s="25">
        <v>3.9</v>
      </c>
      <c r="BM68" s="75">
        <v>9.48</v>
      </c>
      <c r="BN68" s="75"/>
      <c r="BO68" s="25">
        <v>85</v>
      </c>
      <c r="BP68" s="75">
        <v>10.23</v>
      </c>
      <c r="BQ68" s="75"/>
      <c r="BR68" s="25">
        <v>21.9</v>
      </c>
      <c r="BS68" s="25">
        <v>0.75</v>
      </c>
      <c r="BT68" s="25">
        <v>7.4999999999999997E-2</v>
      </c>
      <c r="BU68" s="25">
        <v>0</v>
      </c>
    </row>
    <row r="69" spans="1:73" ht="16.5" customHeight="1" outlineLevel="2" x14ac:dyDescent="0.2">
      <c r="A69" s="72" t="s">
        <v>115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3" t="s">
        <v>116</v>
      </c>
      <c r="P69" s="73"/>
      <c r="Q69" s="73"/>
      <c r="R69" s="73"/>
      <c r="S69" s="74">
        <v>150</v>
      </c>
      <c r="T69" s="74"/>
      <c r="U69" s="74"/>
      <c r="V69" s="75">
        <v>14.6</v>
      </c>
      <c r="W69" s="75"/>
      <c r="X69" s="75"/>
      <c r="Y69" s="75"/>
      <c r="Z69" s="75"/>
      <c r="AA69" s="25">
        <v>11.7</v>
      </c>
      <c r="AB69" s="75">
        <v>30.79</v>
      </c>
      <c r="AC69" s="75"/>
      <c r="AD69" s="25">
        <v>316</v>
      </c>
      <c r="AE69" s="75">
        <v>0.68</v>
      </c>
      <c r="AF69" s="75"/>
      <c r="AG69" s="46">
        <v>8.89</v>
      </c>
      <c r="AH69" s="46">
        <v>0.63</v>
      </c>
      <c r="AI69" s="46">
        <v>1.7999999999999999E-2</v>
      </c>
      <c r="AJ69" s="46">
        <v>1.7999999999999999E-2</v>
      </c>
      <c r="AL69" s="72" t="s">
        <v>115</v>
      </c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3" t="s">
        <v>116</v>
      </c>
      <c r="BA69" s="73"/>
      <c r="BB69" s="73"/>
      <c r="BC69" s="73"/>
      <c r="BD69" s="74">
        <v>120</v>
      </c>
      <c r="BE69" s="74"/>
      <c r="BF69" s="74"/>
      <c r="BG69" s="75">
        <v>12.15</v>
      </c>
      <c r="BH69" s="75"/>
      <c r="BI69" s="75"/>
      <c r="BJ69" s="75"/>
      <c r="BK69" s="75"/>
      <c r="BL69" s="25">
        <v>12.22</v>
      </c>
      <c r="BM69" s="75">
        <v>25.65</v>
      </c>
      <c r="BN69" s="75"/>
      <c r="BO69" s="25">
        <v>263</v>
      </c>
      <c r="BP69" s="82">
        <v>0.56999999999999995</v>
      </c>
      <c r="BQ69" s="82"/>
      <c r="BR69" s="46">
        <v>7.41</v>
      </c>
      <c r="BS69" s="46">
        <v>0.52</v>
      </c>
      <c r="BT69" s="46">
        <v>1.4999999999999999E-2</v>
      </c>
      <c r="BU69" s="46">
        <v>1.4999999999999999E-2</v>
      </c>
    </row>
    <row r="70" spans="1:73" ht="27" customHeight="1" outlineLevel="2" x14ac:dyDescent="0.2">
      <c r="A70" s="72" t="s">
        <v>117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3" t="s">
        <v>118</v>
      </c>
      <c r="P70" s="73"/>
      <c r="Q70" s="73"/>
      <c r="R70" s="73"/>
      <c r="S70" s="74">
        <v>50</v>
      </c>
      <c r="T70" s="74"/>
      <c r="U70" s="74"/>
      <c r="V70" s="75">
        <v>0.7</v>
      </c>
      <c r="W70" s="75"/>
      <c r="X70" s="75"/>
      <c r="Y70" s="75"/>
      <c r="Z70" s="75"/>
      <c r="AA70" s="25">
        <v>4.54</v>
      </c>
      <c r="AB70" s="75">
        <v>3.7</v>
      </c>
      <c r="AC70" s="75"/>
      <c r="AD70" s="25">
        <v>61</v>
      </c>
      <c r="AE70" s="75">
        <v>4</v>
      </c>
      <c r="AF70" s="75"/>
      <c r="AG70" s="25">
        <v>18.09</v>
      </c>
      <c r="AH70" s="25">
        <v>6</v>
      </c>
      <c r="AI70" s="25">
        <v>0.01</v>
      </c>
      <c r="AJ70" s="25">
        <v>0.05</v>
      </c>
      <c r="AL70" s="72" t="s">
        <v>117</v>
      </c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3" t="s">
        <v>118</v>
      </c>
      <c r="BA70" s="73"/>
      <c r="BB70" s="73"/>
      <c r="BC70" s="73"/>
      <c r="BD70" s="74">
        <v>30</v>
      </c>
      <c r="BE70" s="74"/>
      <c r="BF70" s="74"/>
      <c r="BG70" s="75">
        <v>0.56000000000000005</v>
      </c>
      <c r="BH70" s="75"/>
      <c r="BI70" s="75"/>
      <c r="BJ70" s="75"/>
      <c r="BK70" s="75"/>
      <c r="BL70" s="25">
        <v>3.41</v>
      </c>
      <c r="BM70" s="75">
        <v>2.8</v>
      </c>
      <c r="BN70" s="75"/>
      <c r="BO70" s="25">
        <v>46</v>
      </c>
      <c r="BP70" s="75">
        <v>3</v>
      </c>
      <c r="BQ70" s="75"/>
      <c r="BR70" s="25">
        <v>13.57</v>
      </c>
      <c r="BS70" s="25">
        <v>0.05</v>
      </c>
      <c r="BT70" s="25">
        <v>0.01</v>
      </c>
      <c r="BU70" s="25">
        <v>0.04</v>
      </c>
    </row>
    <row r="71" spans="1:73" ht="15" customHeight="1" outlineLevel="2" x14ac:dyDescent="0.2">
      <c r="A71" s="72" t="s">
        <v>119</v>
      </c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3" t="s">
        <v>120</v>
      </c>
      <c r="P71" s="73"/>
      <c r="Q71" s="73"/>
      <c r="R71" s="73"/>
      <c r="S71" s="74">
        <v>180</v>
      </c>
      <c r="T71" s="74"/>
      <c r="U71" s="74"/>
      <c r="V71" s="75">
        <v>0.15</v>
      </c>
      <c r="W71" s="75"/>
      <c r="X71" s="75"/>
      <c r="Y71" s="75"/>
      <c r="Z71" s="75"/>
      <c r="AA71" s="46">
        <v>1.2999999999999999E-2</v>
      </c>
      <c r="AB71" s="75">
        <v>24.43</v>
      </c>
      <c r="AC71" s="75"/>
      <c r="AD71" s="25">
        <v>96</v>
      </c>
      <c r="AE71" s="75">
        <v>6.4</v>
      </c>
      <c r="AF71" s="75"/>
      <c r="AG71" s="25">
        <v>6.88</v>
      </c>
      <c r="AH71" s="25">
        <v>0.16</v>
      </c>
      <c r="AI71" s="25">
        <v>0</v>
      </c>
      <c r="AJ71" s="25">
        <v>0</v>
      </c>
      <c r="AL71" s="72" t="s">
        <v>119</v>
      </c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3" t="s">
        <v>120</v>
      </c>
      <c r="BA71" s="73"/>
      <c r="BB71" s="73"/>
      <c r="BC71" s="73"/>
      <c r="BD71" s="74">
        <v>150</v>
      </c>
      <c r="BE71" s="74"/>
      <c r="BF71" s="74"/>
      <c r="BG71" s="79">
        <v>0.11</v>
      </c>
      <c r="BH71" s="79"/>
      <c r="BI71" s="79"/>
      <c r="BJ71" s="79"/>
      <c r="BK71" s="79"/>
      <c r="BL71" s="24">
        <v>0.01</v>
      </c>
      <c r="BM71" s="75">
        <v>18.43</v>
      </c>
      <c r="BN71" s="75"/>
      <c r="BO71" s="25">
        <v>72</v>
      </c>
      <c r="BP71" s="75">
        <v>4.8</v>
      </c>
      <c r="BQ71" s="75"/>
      <c r="BR71" s="25">
        <v>5.0999999999999996</v>
      </c>
      <c r="BS71" s="24">
        <v>0.12</v>
      </c>
      <c r="BT71" s="25">
        <v>0</v>
      </c>
      <c r="BU71" s="25">
        <v>0</v>
      </c>
    </row>
    <row r="72" spans="1:73" ht="15" customHeight="1" outlineLevel="2" x14ac:dyDescent="0.2">
      <c r="A72" s="72" t="s">
        <v>46</v>
      </c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3" t="s">
        <v>47</v>
      </c>
      <c r="P72" s="73"/>
      <c r="Q72" s="73"/>
      <c r="R72" s="73"/>
      <c r="S72" s="74">
        <v>50</v>
      </c>
      <c r="T72" s="74"/>
      <c r="U72" s="74"/>
      <c r="V72" s="75">
        <v>3.3</v>
      </c>
      <c r="W72" s="75"/>
      <c r="X72" s="75"/>
      <c r="Y72" s="75"/>
      <c r="Z72" s="75"/>
      <c r="AA72" s="25">
        <v>0.6</v>
      </c>
      <c r="AB72" s="75">
        <v>16.7</v>
      </c>
      <c r="AC72" s="75"/>
      <c r="AD72" s="25">
        <v>87</v>
      </c>
      <c r="AE72" s="30">
        <v>0.02</v>
      </c>
      <c r="AF72" s="30"/>
      <c r="AG72" s="37">
        <v>0</v>
      </c>
      <c r="AH72" s="37">
        <v>9.6</v>
      </c>
      <c r="AI72" s="37">
        <v>5.6000000000000001E-2</v>
      </c>
      <c r="AJ72" s="40">
        <v>0.02</v>
      </c>
      <c r="AL72" s="72" t="s">
        <v>46</v>
      </c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3" t="s">
        <v>47</v>
      </c>
      <c r="BA72" s="73"/>
      <c r="BB72" s="73"/>
      <c r="BC72" s="73"/>
      <c r="BD72" s="74">
        <v>40</v>
      </c>
      <c r="BE72" s="74"/>
      <c r="BF72" s="74"/>
      <c r="BG72" s="75">
        <v>3.65</v>
      </c>
      <c r="BH72" s="75"/>
      <c r="BI72" s="75"/>
      <c r="BJ72" s="75"/>
      <c r="BK72" s="75"/>
      <c r="BL72" s="24">
        <v>0.38</v>
      </c>
      <c r="BM72" s="75">
        <v>23.33</v>
      </c>
      <c r="BN72" s="75"/>
      <c r="BO72" s="25">
        <v>94.4</v>
      </c>
      <c r="BP72" s="30">
        <v>0.02</v>
      </c>
      <c r="BQ72" s="30"/>
      <c r="BR72" s="37">
        <v>0</v>
      </c>
      <c r="BS72" s="37">
        <v>9.6</v>
      </c>
      <c r="BT72" s="37">
        <v>5.6000000000000001E-2</v>
      </c>
      <c r="BU72" s="40">
        <v>0.02</v>
      </c>
    </row>
    <row r="73" spans="1:73" ht="18" customHeight="1" outlineLevel="1" x14ac:dyDescent="0.2">
      <c r="A73" s="77" t="s">
        <v>48</v>
      </c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4">
        <f>S74+S75</f>
        <v>250</v>
      </c>
      <c r="T73" s="74"/>
      <c r="U73" s="74"/>
      <c r="V73" s="78">
        <f>V74+V75</f>
        <v>2.4</v>
      </c>
      <c r="W73" s="78"/>
      <c r="X73" s="78"/>
      <c r="Y73" s="78"/>
      <c r="Z73" s="78"/>
      <c r="AA73" s="15">
        <f>AA74+AA75</f>
        <v>1.8</v>
      </c>
      <c r="AB73" s="78">
        <f>AB74+AB75</f>
        <v>58.400000000000006</v>
      </c>
      <c r="AC73" s="78"/>
      <c r="AD73" s="15">
        <f>AD74+AD75</f>
        <v>269</v>
      </c>
      <c r="AE73" s="78">
        <f>AE74+AE75</f>
        <v>4</v>
      </c>
      <c r="AF73" s="78"/>
      <c r="AG73" s="15">
        <f>AG74+AG75</f>
        <v>10.54</v>
      </c>
      <c r="AH73" s="15">
        <f>AH74+AH75</f>
        <v>2.11</v>
      </c>
      <c r="AI73" s="15">
        <f>AI74+AI75</f>
        <v>0.02</v>
      </c>
      <c r="AJ73" s="15">
        <f>AJ74+AJ75</f>
        <v>0.02</v>
      </c>
      <c r="AL73" s="77" t="s">
        <v>48</v>
      </c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4">
        <f>BD74+BD75</f>
        <v>220</v>
      </c>
      <c r="BE73" s="74"/>
      <c r="BF73" s="74"/>
      <c r="BG73" s="78">
        <f>BG74+BG75</f>
        <v>2.08</v>
      </c>
      <c r="BH73" s="78"/>
      <c r="BI73" s="78"/>
      <c r="BJ73" s="78"/>
      <c r="BK73" s="78"/>
      <c r="BL73" s="15">
        <f>BL74+BL75</f>
        <v>4.46</v>
      </c>
      <c r="BM73" s="78">
        <f>BM74+BM75</f>
        <v>33.989999999999995</v>
      </c>
      <c r="BN73" s="78"/>
      <c r="BO73" s="15">
        <f>BO74+BO75</f>
        <v>166</v>
      </c>
      <c r="BP73" s="112">
        <f>BP74+BP75</f>
        <v>4</v>
      </c>
      <c r="BQ73" s="112"/>
      <c r="BR73" s="16">
        <f>BR74+BR75</f>
        <v>10.54</v>
      </c>
      <c r="BS73" s="16">
        <f>BS74+BS75</f>
        <v>2.11</v>
      </c>
      <c r="BT73" s="16">
        <f>BT74+BT75</f>
        <v>0.02</v>
      </c>
      <c r="BU73" s="16">
        <f>BU74+BU75</f>
        <v>0.02</v>
      </c>
    </row>
    <row r="74" spans="1:73" ht="15.75" customHeight="1" outlineLevel="2" x14ac:dyDescent="0.2">
      <c r="A74" s="72" t="s">
        <v>121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3" t="s">
        <v>122</v>
      </c>
      <c r="P74" s="73"/>
      <c r="Q74" s="73"/>
      <c r="R74" s="73"/>
      <c r="S74" s="74">
        <v>50</v>
      </c>
      <c r="T74" s="74"/>
      <c r="U74" s="74"/>
      <c r="V74" s="75">
        <v>1.4</v>
      </c>
      <c r="W74" s="75"/>
      <c r="X74" s="75"/>
      <c r="Y74" s="75"/>
      <c r="Z74" s="75"/>
      <c r="AA74" s="25">
        <v>1.6</v>
      </c>
      <c r="AB74" s="75">
        <v>38.200000000000003</v>
      </c>
      <c r="AC74" s="75"/>
      <c r="AD74" s="25">
        <v>177</v>
      </c>
      <c r="AE74" s="75"/>
      <c r="AF74" s="75"/>
      <c r="AG74" s="25"/>
      <c r="AH74" s="25"/>
      <c r="AI74" s="25"/>
      <c r="AJ74" s="25"/>
      <c r="AL74" s="72" t="s">
        <v>123</v>
      </c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3" t="s">
        <v>122</v>
      </c>
      <c r="BA74" s="73"/>
      <c r="BB74" s="73"/>
      <c r="BC74" s="73"/>
      <c r="BD74" s="74">
        <v>20</v>
      </c>
      <c r="BE74" s="74"/>
      <c r="BF74" s="74"/>
      <c r="BG74" s="79">
        <v>1.08</v>
      </c>
      <c r="BH74" s="79"/>
      <c r="BI74" s="79"/>
      <c r="BJ74" s="79"/>
      <c r="BK74" s="79"/>
      <c r="BL74" s="24">
        <v>4.26</v>
      </c>
      <c r="BM74" s="79">
        <v>13.79</v>
      </c>
      <c r="BN74" s="79"/>
      <c r="BO74" s="25">
        <v>97</v>
      </c>
      <c r="BP74" s="75">
        <v>0</v>
      </c>
      <c r="BQ74" s="75"/>
      <c r="BR74" s="25">
        <v>0</v>
      </c>
      <c r="BS74" s="25">
        <v>0</v>
      </c>
      <c r="BT74" s="25">
        <v>0</v>
      </c>
      <c r="BU74" s="25">
        <v>0</v>
      </c>
    </row>
    <row r="75" spans="1:73" ht="14.25" customHeight="1" outlineLevel="2" x14ac:dyDescent="0.2">
      <c r="A75" s="72" t="s">
        <v>34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3" t="s">
        <v>35</v>
      </c>
      <c r="P75" s="73"/>
      <c r="Q75" s="73"/>
      <c r="R75" s="73"/>
      <c r="S75" s="74">
        <v>200</v>
      </c>
      <c r="T75" s="74"/>
      <c r="U75" s="74"/>
      <c r="V75" s="75">
        <v>1</v>
      </c>
      <c r="W75" s="75"/>
      <c r="X75" s="75"/>
      <c r="Y75" s="75"/>
      <c r="Z75" s="75"/>
      <c r="AA75" s="25">
        <v>0.2</v>
      </c>
      <c r="AB75" s="75">
        <v>20.2</v>
      </c>
      <c r="AC75" s="75"/>
      <c r="AD75" s="25">
        <v>92</v>
      </c>
      <c r="AE75" s="75">
        <v>4</v>
      </c>
      <c r="AF75" s="75"/>
      <c r="AG75" s="25">
        <v>10.54</v>
      </c>
      <c r="AH75" s="22">
        <v>2.11</v>
      </c>
      <c r="AI75" s="22">
        <v>0.02</v>
      </c>
      <c r="AJ75" s="22">
        <v>0.02</v>
      </c>
      <c r="AL75" s="72" t="s">
        <v>36</v>
      </c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3" t="s">
        <v>35</v>
      </c>
      <c r="BA75" s="73"/>
      <c r="BB75" s="73"/>
      <c r="BC75" s="73"/>
      <c r="BD75" s="74">
        <v>200</v>
      </c>
      <c r="BE75" s="74"/>
      <c r="BF75" s="74"/>
      <c r="BG75" s="75">
        <v>1</v>
      </c>
      <c r="BH75" s="75"/>
      <c r="BI75" s="75"/>
      <c r="BJ75" s="75"/>
      <c r="BK75" s="75"/>
      <c r="BL75" s="25">
        <v>0.2</v>
      </c>
      <c r="BM75" s="75">
        <v>20.2</v>
      </c>
      <c r="BN75" s="75"/>
      <c r="BO75" s="25">
        <v>69</v>
      </c>
      <c r="BP75" s="75">
        <v>4</v>
      </c>
      <c r="BQ75" s="75"/>
      <c r="BR75" s="25">
        <v>10.54</v>
      </c>
      <c r="BS75" s="22">
        <v>2.11</v>
      </c>
      <c r="BT75" s="22">
        <v>0.02</v>
      </c>
      <c r="BU75" s="22">
        <v>0.02</v>
      </c>
    </row>
    <row r="76" spans="1:73" ht="17.25" customHeight="1" outlineLevel="1" x14ac:dyDescent="0.2">
      <c r="A76" s="77" t="s">
        <v>55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4">
        <f>S77+S78+S79+S80</f>
        <v>450</v>
      </c>
      <c r="T76" s="74"/>
      <c r="U76" s="74"/>
      <c r="V76" s="78">
        <f>V77+V78+V79+V80</f>
        <v>26.25</v>
      </c>
      <c r="W76" s="78"/>
      <c r="X76" s="78"/>
      <c r="Y76" s="78"/>
      <c r="Z76" s="78"/>
      <c r="AA76" s="15">
        <f>AA77+AA78+AA79+AA80</f>
        <v>26.68</v>
      </c>
      <c r="AB76" s="78">
        <f>AB77+AB78+AB79+AB80</f>
        <v>57.870000000000005</v>
      </c>
      <c r="AC76" s="78"/>
      <c r="AD76" s="15">
        <f>AD77+AD78+AD79+AD80</f>
        <v>462.2</v>
      </c>
      <c r="AE76" s="78">
        <f>AE77+AE78+AF79+AF80</f>
        <v>0.33</v>
      </c>
      <c r="AF76" s="78"/>
      <c r="AG76" s="15">
        <f>AG77+AG78+AG79+AG80</f>
        <v>30.15</v>
      </c>
      <c r="AH76" s="15">
        <f>AH77+AH78+AH79+AH80</f>
        <v>9.6399999999999988</v>
      </c>
      <c r="AI76" s="15">
        <f>AI77+AI78+AI79+AI80</f>
        <v>6.6000000000000003E-2</v>
      </c>
      <c r="AJ76" s="15">
        <f>AJ77+AJ78+AJ79+AJ80</f>
        <v>0.06</v>
      </c>
      <c r="AL76" s="77" t="s">
        <v>55</v>
      </c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4">
        <f>BD77+BD78+BD79+BD80</f>
        <v>400</v>
      </c>
      <c r="BE76" s="74"/>
      <c r="BF76" s="74"/>
      <c r="BG76" s="78">
        <f>BG77+BG78+BG79+BG80</f>
        <v>25.91</v>
      </c>
      <c r="BH76" s="78"/>
      <c r="BI76" s="78"/>
      <c r="BJ76" s="78"/>
      <c r="BK76" s="78"/>
      <c r="BL76" s="15">
        <f>BL77+BL78+BL79+BL80</f>
        <v>26.299999999999997</v>
      </c>
      <c r="BM76" s="78">
        <f>BM77+BM78+BM79+BM80</f>
        <v>54.5</v>
      </c>
      <c r="BN76" s="78"/>
      <c r="BO76" s="15">
        <f>BO77+BO78+BO79+BO80</f>
        <v>443</v>
      </c>
      <c r="BP76" s="78">
        <f>BP77+BP78+BQ79+BQ80</f>
        <v>0.19</v>
      </c>
      <c r="BQ76" s="78"/>
      <c r="BR76" s="15">
        <f>BR77+BR78+BS79+BR80</f>
        <v>18.169999999999998</v>
      </c>
      <c r="BS76" s="15">
        <f>BS77+BS78+BT79+BS80</f>
        <v>9.6239999999999988</v>
      </c>
      <c r="BT76" s="16">
        <f>BT77+BT78+BT79+BT80</f>
        <v>6.6000000000000003E-2</v>
      </c>
      <c r="BU76" s="16">
        <f>BU77+BU78+BU79+BU80</f>
        <v>0.04</v>
      </c>
    </row>
    <row r="77" spans="1:73" ht="15.75" customHeight="1" outlineLevel="2" x14ac:dyDescent="0.2">
      <c r="A77" s="72" t="s">
        <v>124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 t="s">
        <v>57</v>
      </c>
      <c r="P77" s="73"/>
      <c r="Q77" s="73"/>
      <c r="R77" s="73"/>
      <c r="S77" s="74">
        <v>180</v>
      </c>
      <c r="T77" s="74"/>
      <c r="U77" s="74"/>
      <c r="V77" s="75">
        <v>22</v>
      </c>
      <c r="W77" s="75"/>
      <c r="X77" s="75"/>
      <c r="Y77" s="75"/>
      <c r="Z77" s="75"/>
      <c r="AA77" s="24">
        <v>24</v>
      </c>
      <c r="AB77" s="75">
        <v>21</v>
      </c>
      <c r="AC77" s="75"/>
      <c r="AD77" s="25">
        <v>275</v>
      </c>
      <c r="AE77" s="79">
        <v>0</v>
      </c>
      <c r="AF77" s="79"/>
      <c r="AG77" s="25">
        <v>0</v>
      </c>
      <c r="AH77" s="24">
        <v>0</v>
      </c>
      <c r="AI77" s="25">
        <v>0</v>
      </c>
      <c r="AJ77" s="25">
        <v>0</v>
      </c>
      <c r="AK77" s="50"/>
      <c r="AL77" s="72" t="s">
        <v>124</v>
      </c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3" t="s">
        <v>57</v>
      </c>
      <c r="BA77" s="73"/>
      <c r="BB77" s="73"/>
      <c r="BC77" s="73"/>
      <c r="BD77" s="74">
        <v>160</v>
      </c>
      <c r="BE77" s="74"/>
      <c r="BF77" s="74"/>
      <c r="BG77" s="75">
        <v>22</v>
      </c>
      <c r="BH77" s="75"/>
      <c r="BI77" s="75"/>
      <c r="BJ77" s="75"/>
      <c r="BK77" s="75"/>
      <c r="BL77" s="24">
        <v>24</v>
      </c>
      <c r="BM77" s="75">
        <v>21</v>
      </c>
      <c r="BN77" s="75"/>
      <c r="BO77" s="25">
        <v>275</v>
      </c>
      <c r="BP77" s="79">
        <v>0</v>
      </c>
      <c r="BQ77" s="79"/>
      <c r="BR77" s="25">
        <v>0</v>
      </c>
      <c r="BS77" s="24">
        <v>0</v>
      </c>
      <c r="BT77" s="25">
        <v>0</v>
      </c>
      <c r="BU77" s="25">
        <v>0</v>
      </c>
    </row>
    <row r="78" spans="1:73" ht="16.5" customHeight="1" x14ac:dyDescent="0.2">
      <c r="A78" s="72" t="s">
        <v>80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 t="s">
        <v>125</v>
      </c>
      <c r="P78" s="73"/>
      <c r="Q78" s="73"/>
      <c r="R78" s="73"/>
      <c r="S78" s="74">
        <v>30</v>
      </c>
      <c r="T78" s="74"/>
      <c r="U78" s="74"/>
      <c r="V78" s="79">
        <v>0.95</v>
      </c>
      <c r="W78" s="79"/>
      <c r="X78" s="79"/>
      <c r="Y78" s="79"/>
      <c r="Z78" s="79"/>
      <c r="AA78" s="24">
        <v>2.2799999999999998</v>
      </c>
      <c r="AB78" s="79">
        <v>7.57</v>
      </c>
      <c r="AC78" s="79"/>
      <c r="AD78" s="25">
        <v>53</v>
      </c>
      <c r="AE78" s="79">
        <v>0.33</v>
      </c>
      <c r="AF78" s="79"/>
      <c r="AG78" s="24">
        <v>30.15</v>
      </c>
      <c r="AH78" s="24">
        <v>0.04</v>
      </c>
      <c r="AI78" s="24">
        <v>0.01</v>
      </c>
      <c r="AJ78" s="24">
        <v>0.04</v>
      </c>
      <c r="AK78" s="50"/>
      <c r="AL78" s="72" t="s">
        <v>126</v>
      </c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3" t="s">
        <v>125</v>
      </c>
      <c r="BA78" s="73"/>
      <c r="BB78" s="73"/>
      <c r="BC78" s="73"/>
      <c r="BD78" s="74">
        <v>30</v>
      </c>
      <c r="BE78" s="74"/>
      <c r="BF78" s="74"/>
      <c r="BG78" s="79">
        <v>0.67</v>
      </c>
      <c r="BH78" s="79"/>
      <c r="BI78" s="79"/>
      <c r="BJ78" s="79"/>
      <c r="BK78" s="79"/>
      <c r="BL78" s="25">
        <v>1.9</v>
      </c>
      <c r="BM78" s="75">
        <v>5.0999999999999996</v>
      </c>
      <c r="BN78" s="75"/>
      <c r="BO78" s="25">
        <v>39</v>
      </c>
      <c r="BP78" s="75">
        <v>0.19</v>
      </c>
      <c r="BQ78" s="75"/>
      <c r="BR78" s="37">
        <v>18.09</v>
      </c>
      <c r="BS78" s="40">
        <v>2.4E-2</v>
      </c>
      <c r="BT78" s="38">
        <v>0.01</v>
      </c>
      <c r="BU78" s="38">
        <v>0.02</v>
      </c>
    </row>
    <row r="79" spans="1:73" ht="17.25" customHeight="1" outlineLevel="2" x14ac:dyDescent="0.2">
      <c r="A79" s="72" t="s">
        <v>127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 t="s">
        <v>128</v>
      </c>
      <c r="P79" s="73"/>
      <c r="Q79" s="73"/>
      <c r="R79" s="73"/>
      <c r="S79" s="74">
        <v>200</v>
      </c>
      <c r="T79" s="74"/>
      <c r="U79" s="74"/>
      <c r="V79" s="75">
        <v>0.1</v>
      </c>
      <c r="W79" s="75"/>
      <c r="X79" s="75"/>
      <c r="Y79" s="75"/>
      <c r="Z79" s="75"/>
      <c r="AA79" s="25">
        <v>0</v>
      </c>
      <c r="AB79" s="75">
        <v>10</v>
      </c>
      <c r="AC79" s="75"/>
      <c r="AD79" s="25">
        <v>40.200000000000003</v>
      </c>
      <c r="AE79" s="76"/>
      <c r="AF79" s="76"/>
      <c r="AG79" s="30"/>
      <c r="AH79" s="30"/>
      <c r="AI79" s="30"/>
      <c r="AJ79" s="30"/>
      <c r="AL79" s="72" t="s">
        <v>127</v>
      </c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3" t="s">
        <v>128</v>
      </c>
      <c r="BA79" s="73"/>
      <c r="BB79" s="73"/>
      <c r="BC79" s="73"/>
      <c r="BD79" s="74">
        <v>180</v>
      </c>
      <c r="BE79" s="74"/>
      <c r="BF79" s="74"/>
      <c r="BG79" s="79">
        <v>0.04</v>
      </c>
      <c r="BH79" s="79"/>
      <c r="BI79" s="79"/>
      <c r="BJ79" s="79"/>
      <c r="BK79" s="79"/>
      <c r="BL79" s="25">
        <v>0</v>
      </c>
      <c r="BM79" s="75">
        <v>9.1</v>
      </c>
      <c r="BN79" s="75"/>
      <c r="BO79" s="25">
        <v>35</v>
      </c>
      <c r="BP79" s="79">
        <v>1.6</v>
      </c>
      <c r="BQ79" s="79"/>
      <c r="BR79" s="24">
        <v>1.87</v>
      </c>
      <c r="BS79" s="24">
        <v>0.08</v>
      </c>
      <c r="BT79" s="24">
        <v>0</v>
      </c>
      <c r="BU79" s="24">
        <v>0</v>
      </c>
    </row>
    <row r="80" spans="1:73" ht="17.25" customHeight="1" outlineLevel="2" x14ac:dyDescent="0.2">
      <c r="A80" s="72" t="s">
        <v>64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3" t="s">
        <v>65</v>
      </c>
      <c r="P80" s="73"/>
      <c r="Q80" s="73"/>
      <c r="R80" s="73"/>
      <c r="S80" s="74">
        <v>40</v>
      </c>
      <c r="T80" s="74"/>
      <c r="U80" s="74"/>
      <c r="V80" s="75">
        <v>3.2</v>
      </c>
      <c r="W80" s="75"/>
      <c r="X80" s="75"/>
      <c r="Y80" s="75"/>
      <c r="Z80" s="75"/>
      <c r="AA80" s="25">
        <v>0.4</v>
      </c>
      <c r="AB80" s="75">
        <v>19.3</v>
      </c>
      <c r="AC80" s="75"/>
      <c r="AD80" s="25">
        <v>94</v>
      </c>
      <c r="AE80" s="76"/>
      <c r="AF80" s="76"/>
      <c r="AG80" s="37">
        <v>0</v>
      </c>
      <c r="AH80" s="37">
        <v>9.6</v>
      </c>
      <c r="AI80" s="37">
        <v>5.6000000000000001E-2</v>
      </c>
      <c r="AJ80" s="40">
        <v>0.02</v>
      </c>
      <c r="AL80" s="72" t="s">
        <v>64</v>
      </c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3" t="s">
        <v>65</v>
      </c>
      <c r="BA80" s="73"/>
      <c r="BB80" s="73"/>
      <c r="BC80" s="73"/>
      <c r="BD80" s="74">
        <v>30</v>
      </c>
      <c r="BE80" s="74"/>
      <c r="BF80" s="74"/>
      <c r="BG80" s="75">
        <v>3.2</v>
      </c>
      <c r="BH80" s="75"/>
      <c r="BI80" s="75"/>
      <c r="BJ80" s="75"/>
      <c r="BK80" s="75"/>
      <c r="BL80" s="25">
        <v>0.4</v>
      </c>
      <c r="BM80" s="75">
        <v>19.3</v>
      </c>
      <c r="BN80" s="75"/>
      <c r="BO80" s="25">
        <v>94</v>
      </c>
      <c r="BP80" s="111">
        <v>0.02</v>
      </c>
      <c r="BQ80" s="111"/>
      <c r="BR80" s="40">
        <v>0</v>
      </c>
      <c r="BS80" s="40">
        <v>9.6</v>
      </c>
      <c r="BT80" s="40">
        <v>5.6000000000000001E-2</v>
      </c>
      <c r="BU80" s="40">
        <v>0.02</v>
      </c>
    </row>
    <row r="81" spans="1:73" ht="19.5" customHeight="1" x14ac:dyDescent="0.2">
      <c r="A81" s="87" t="s">
        <v>129</v>
      </c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8">
        <f>S82+S86+S88+S95+S98</f>
        <v>1885</v>
      </c>
      <c r="T81" s="88"/>
      <c r="U81" s="88"/>
      <c r="V81" s="89">
        <f>V82+V86+V88+V95+V98</f>
        <v>63.06</v>
      </c>
      <c r="W81" s="89"/>
      <c r="X81" s="89"/>
      <c r="Y81" s="89"/>
      <c r="Z81" s="89"/>
      <c r="AA81" s="7">
        <f>AA82+AA86+AA88+AA95+AA98</f>
        <v>56.542000000000002</v>
      </c>
      <c r="AB81" s="89">
        <f>AB82+AB86+AB88+AB95+AB98</f>
        <v>223.73600000000002</v>
      </c>
      <c r="AC81" s="89"/>
      <c r="AD81" s="8">
        <f>AD82+AD86+AD88+AD95+AD98</f>
        <v>1675.4</v>
      </c>
      <c r="AE81" s="89">
        <f>AE82+AE86+AE88+AE95+AE98</f>
        <v>61.6</v>
      </c>
      <c r="AF81" s="89"/>
      <c r="AG81" s="7">
        <f>AG82+AG86+AG88+AG95+AG98</f>
        <v>925.91000000000008</v>
      </c>
      <c r="AH81" s="7">
        <f>AH82+AH86+AH88+AH95+AH98</f>
        <v>36.576000000000008</v>
      </c>
      <c r="AI81" s="7">
        <f>AI82+AI86+AI88+AI95+AI98</f>
        <v>2.1300000000000003</v>
      </c>
      <c r="AJ81" s="7">
        <f>AJ82+AJ86+AJ88+AJ95+AJ98</f>
        <v>1.1840000000000002</v>
      </c>
      <c r="AL81" s="87" t="s">
        <v>130</v>
      </c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8">
        <f>BD82+BD86+BD88+BD95+BD98</f>
        <v>1635</v>
      </c>
      <c r="BE81" s="88"/>
      <c r="BF81" s="88"/>
      <c r="BG81" s="89">
        <v>63.2</v>
      </c>
      <c r="BH81" s="89"/>
      <c r="BI81" s="89"/>
      <c r="BJ81" s="89"/>
      <c r="BK81" s="89"/>
      <c r="BL81" s="7">
        <v>51.4</v>
      </c>
      <c r="BM81" s="89">
        <v>250.7</v>
      </c>
      <c r="BN81" s="89"/>
      <c r="BO81" s="8">
        <v>1721.6</v>
      </c>
      <c r="BP81" s="89">
        <v>105.9</v>
      </c>
      <c r="BQ81" s="89"/>
      <c r="BR81" s="7">
        <f>BR82+BR86+BR88+BR94+BR97</f>
        <v>590.31000000000006</v>
      </c>
      <c r="BS81" s="7">
        <f>BS82+BS86+BS88+BS94+BS97</f>
        <v>28.425000000000001</v>
      </c>
      <c r="BT81" s="7">
        <f>BT82+BT86+BT88+BT94+BT97</f>
        <v>0.53900000000000003</v>
      </c>
      <c r="BU81" s="7">
        <f>BU82+BU86+BU88+BU94+BU97</f>
        <v>4.1659999999999995</v>
      </c>
    </row>
    <row r="82" spans="1:73" ht="18" customHeight="1" outlineLevel="1" x14ac:dyDescent="0.2">
      <c r="A82" s="77" t="s">
        <v>20</v>
      </c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4">
        <f>S83+S84+S85</f>
        <v>405</v>
      </c>
      <c r="T82" s="74"/>
      <c r="U82" s="74"/>
      <c r="V82" s="78">
        <f>V83+V84+V85</f>
        <v>13.86</v>
      </c>
      <c r="W82" s="78"/>
      <c r="X82" s="78"/>
      <c r="Y82" s="78"/>
      <c r="Z82" s="78"/>
      <c r="AA82" s="15">
        <f>AA83+AA84+AA85</f>
        <v>17.911999999999999</v>
      </c>
      <c r="AB82" s="78">
        <f>AB83+AB84+AB85</f>
        <v>56.826000000000001</v>
      </c>
      <c r="AC82" s="78"/>
      <c r="AD82" s="15">
        <f>AD83+AD84+AD85</f>
        <v>445.8</v>
      </c>
      <c r="AE82" s="78">
        <f>AE83+AF84+AE85</f>
        <v>1.1500000000000001</v>
      </c>
      <c r="AF82" s="78"/>
      <c r="AG82" s="15">
        <f>AG83+AG84+AG85</f>
        <v>406.6</v>
      </c>
      <c r="AH82" s="15">
        <f>AH83+AH84+AH85</f>
        <v>1.028</v>
      </c>
      <c r="AI82" s="15">
        <f>AI83+AI84+AI85</f>
        <v>0.12000000000000001</v>
      </c>
      <c r="AJ82" s="15">
        <f>AJ83+AJ84+AJ85</f>
        <v>0.28000000000000003</v>
      </c>
      <c r="AL82" s="77" t="s">
        <v>20</v>
      </c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4">
        <f>BD83+BD84+BD85</f>
        <v>365</v>
      </c>
      <c r="BE82" s="74"/>
      <c r="BF82" s="74"/>
      <c r="BG82" s="78">
        <f>BG83+BG84+BG85</f>
        <v>10.450000000000001</v>
      </c>
      <c r="BH82" s="78"/>
      <c r="BI82" s="78"/>
      <c r="BJ82" s="78"/>
      <c r="BK82" s="78"/>
      <c r="BL82" s="15">
        <f>BL83+BL84+BL85</f>
        <v>14.45</v>
      </c>
      <c r="BM82" s="78">
        <f>BM83+BM84+BM85</f>
        <v>45</v>
      </c>
      <c r="BN82" s="78"/>
      <c r="BO82" s="15">
        <f>BO83+BO84+BO85</f>
        <v>357.4</v>
      </c>
      <c r="BP82" s="78">
        <f>BP83++BP84+BP85</f>
        <v>1.0950000000000002</v>
      </c>
      <c r="BQ82" s="78"/>
      <c r="BR82" s="15">
        <f>BR83++BR84+BR85</f>
        <v>327.78000000000003</v>
      </c>
      <c r="BS82" s="15">
        <f>BS83++BS84+BS85</f>
        <v>0.79500000000000015</v>
      </c>
      <c r="BT82" s="15">
        <f>BT83++BT84+BT85</f>
        <v>9.5000000000000001E-2</v>
      </c>
      <c r="BU82" s="15">
        <f>BU83++BU84+BU85</f>
        <v>1.22</v>
      </c>
    </row>
    <row r="83" spans="1:73" ht="15" customHeight="1" outlineLevel="2" x14ac:dyDescent="0.2">
      <c r="A83" s="72" t="s">
        <v>131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3" t="s">
        <v>132</v>
      </c>
      <c r="P83" s="73"/>
      <c r="Q83" s="73"/>
      <c r="R83" s="73"/>
      <c r="S83" s="74">
        <v>180</v>
      </c>
      <c r="T83" s="74"/>
      <c r="U83" s="74"/>
      <c r="V83" s="79">
        <v>5.69</v>
      </c>
      <c r="W83" s="79"/>
      <c r="X83" s="79"/>
      <c r="Y83" s="79"/>
      <c r="Z83" s="79"/>
      <c r="AA83" s="24">
        <v>9.1620000000000008</v>
      </c>
      <c r="AB83" s="79">
        <v>23.706</v>
      </c>
      <c r="AC83" s="79"/>
      <c r="AD83" s="25">
        <v>200</v>
      </c>
      <c r="AE83" s="110">
        <v>0.81</v>
      </c>
      <c r="AF83" s="110"/>
      <c r="AG83" s="25">
        <v>165.4</v>
      </c>
      <c r="AH83" s="24">
        <v>0.48599999999999999</v>
      </c>
      <c r="AI83" s="24">
        <v>7.0000000000000007E-2</v>
      </c>
      <c r="AJ83" s="24">
        <v>0.18</v>
      </c>
      <c r="AL83" s="72" t="s">
        <v>131</v>
      </c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3" t="s">
        <v>132</v>
      </c>
      <c r="BA83" s="73"/>
      <c r="BB83" s="73"/>
      <c r="BC83" s="73"/>
      <c r="BD83" s="74">
        <v>150</v>
      </c>
      <c r="BE83" s="74"/>
      <c r="BF83" s="74"/>
      <c r="BG83" s="75">
        <v>4.7</v>
      </c>
      <c r="BH83" s="75"/>
      <c r="BI83" s="75"/>
      <c r="BJ83" s="75"/>
      <c r="BK83" s="75"/>
      <c r="BL83" s="25">
        <v>7.6</v>
      </c>
      <c r="BM83" s="75">
        <v>19.75</v>
      </c>
      <c r="BN83" s="75"/>
      <c r="BO83" s="25">
        <v>167.4</v>
      </c>
      <c r="BP83" s="75">
        <v>0.67500000000000004</v>
      </c>
      <c r="BQ83" s="75"/>
      <c r="BR83" s="25">
        <v>137.80000000000001</v>
      </c>
      <c r="BS83" s="25">
        <v>0.40500000000000003</v>
      </c>
      <c r="BT83" s="24">
        <v>0.06</v>
      </c>
      <c r="BU83" s="24">
        <v>0.15</v>
      </c>
    </row>
    <row r="84" spans="1:73" ht="13.5" customHeight="1" outlineLevel="2" x14ac:dyDescent="0.2">
      <c r="A84" s="72" t="s">
        <v>133</v>
      </c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3" t="s">
        <v>24</v>
      </c>
      <c r="P84" s="73"/>
      <c r="Q84" s="73"/>
      <c r="R84" s="73"/>
      <c r="S84" s="74">
        <v>45</v>
      </c>
      <c r="T84" s="74"/>
      <c r="U84" s="74"/>
      <c r="V84" s="75">
        <v>5.6</v>
      </c>
      <c r="W84" s="75"/>
      <c r="X84" s="75"/>
      <c r="Y84" s="75"/>
      <c r="Z84" s="75"/>
      <c r="AA84" s="25">
        <v>7</v>
      </c>
      <c r="AB84" s="75">
        <v>14.62</v>
      </c>
      <c r="AC84" s="75"/>
      <c r="AD84" s="25">
        <v>145</v>
      </c>
      <c r="AE84" s="75">
        <v>0.19</v>
      </c>
      <c r="AF84" s="75"/>
      <c r="AG84" s="25">
        <v>126.6</v>
      </c>
      <c r="AH84" s="23">
        <v>0.47</v>
      </c>
      <c r="AI84" s="23">
        <v>0.03</v>
      </c>
      <c r="AJ84" s="22">
        <v>0.03</v>
      </c>
      <c r="AL84" s="72" t="s">
        <v>134</v>
      </c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3" t="s">
        <v>24</v>
      </c>
      <c r="BA84" s="73"/>
      <c r="BB84" s="73"/>
      <c r="BC84" s="73"/>
      <c r="BD84" s="74">
        <v>35</v>
      </c>
      <c r="BE84" s="74"/>
      <c r="BF84" s="74"/>
      <c r="BG84" s="85">
        <v>3.61</v>
      </c>
      <c r="BH84" s="85"/>
      <c r="BI84" s="85"/>
      <c r="BJ84" s="85"/>
      <c r="BK84" s="85"/>
      <c r="BL84" s="25">
        <v>5.4</v>
      </c>
      <c r="BM84" s="86">
        <v>9.75</v>
      </c>
      <c r="BN84" s="86"/>
      <c r="BO84" s="25">
        <v>106</v>
      </c>
      <c r="BP84" s="85">
        <v>0.14000000000000001</v>
      </c>
      <c r="BQ84" s="85"/>
      <c r="BR84" s="22">
        <v>94.48</v>
      </c>
      <c r="BS84" s="26">
        <v>0.33</v>
      </c>
      <c r="BT84" s="26">
        <v>0.02</v>
      </c>
      <c r="BU84" s="26">
        <v>1.01</v>
      </c>
    </row>
    <row r="85" spans="1:73" ht="17.25" customHeight="1" outlineLevel="2" x14ac:dyDescent="0.2">
      <c r="A85" s="72" t="s">
        <v>135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3" t="s">
        <v>111</v>
      </c>
      <c r="P85" s="73"/>
      <c r="Q85" s="73"/>
      <c r="R85" s="73"/>
      <c r="S85" s="74">
        <v>180</v>
      </c>
      <c r="T85" s="74"/>
      <c r="U85" s="74"/>
      <c r="V85" s="79">
        <v>2.57</v>
      </c>
      <c r="W85" s="79"/>
      <c r="X85" s="79"/>
      <c r="Y85" s="79"/>
      <c r="Z85" s="79"/>
      <c r="AA85" s="25">
        <v>1.75</v>
      </c>
      <c r="AB85" s="75">
        <v>18.5</v>
      </c>
      <c r="AC85" s="75"/>
      <c r="AD85" s="25">
        <v>100.8</v>
      </c>
      <c r="AE85" s="79">
        <v>0.34</v>
      </c>
      <c r="AF85" s="79"/>
      <c r="AG85" s="25">
        <v>114.6</v>
      </c>
      <c r="AH85" s="46">
        <v>7.1999999999999995E-2</v>
      </c>
      <c r="AI85" s="24">
        <v>0.02</v>
      </c>
      <c r="AJ85" s="24">
        <v>7.0000000000000007E-2</v>
      </c>
      <c r="AL85" s="72" t="s">
        <v>136</v>
      </c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3" t="s">
        <v>111</v>
      </c>
      <c r="BA85" s="73"/>
      <c r="BB85" s="73"/>
      <c r="BC85" s="73"/>
      <c r="BD85" s="74">
        <v>180</v>
      </c>
      <c r="BE85" s="74"/>
      <c r="BF85" s="74"/>
      <c r="BG85" s="79">
        <v>2.14</v>
      </c>
      <c r="BH85" s="79"/>
      <c r="BI85" s="79"/>
      <c r="BJ85" s="79"/>
      <c r="BK85" s="79"/>
      <c r="BL85" s="25">
        <v>1.45</v>
      </c>
      <c r="BM85" s="75">
        <v>15.5</v>
      </c>
      <c r="BN85" s="75"/>
      <c r="BO85" s="25">
        <v>84</v>
      </c>
      <c r="BP85" s="79">
        <v>0.28000000000000003</v>
      </c>
      <c r="BQ85" s="79"/>
      <c r="BR85" s="24">
        <v>95.5</v>
      </c>
      <c r="BS85" s="24">
        <v>0.06</v>
      </c>
      <c r="BT85" s="24">
        <v>1.4999999999999999E-2</v>
      </c>
      <c r="BU85" s="24">
        <v>0.06</v>
      </c>
    </row>
    <row r="86" spans="1:73" ht="17.25" customHeight="1" outlineLevel="1" x14ac:dyDescent="0.2">
      <c r="A86" s="77" t="s">
        <v>33</v>
      </c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4">
        <v>170</v>
      </c>
      <c r="T86" s="74"/>
      <c r="U86" s="74"/>
      <c r="V86" s="78">
        <f>V87</f>
        <v>0.6</v>
      </c>
      <c r="W86" s="78"/>
      <c r="X86" s="78"/>
      <c r="Y86" s="78"/>
      <c r="Z86" s="78"/>
      <c r="AA86" s="15">
        <f>AA87</f>
        <v>0.4</v>
      </c>
      <c r="AB86" s="78">
        <f>AB87</f>
        <v>15.45</v>
      </c>
      <c r="AC86" s="78"/>
      <c r="AD86" s="15">
        <f>AD87</f>
        <v>71</v>
      </c>
      <c r="AE86" s="78">
        <f>AE87</f>
        <v>7.5</v>
      </c>
      <c r="AF86" s="78"/>
      <c r="AG86" s="15">
        <f>AG87</f>
        <v>28.5</v>
      </c>
      <c r="AH86" s="15">
        <f>AH87</f>
        <v>3.45</v>
      </c>
      <c r="AI86" s="15">
        <f>AI87</f>
        <v>0.03</v>
      </c>
      <c r="AJ86" s="15">
        <f>AJ87</f>
        <v>0.02</v>
      </c>
      <c r="AL86" s="77" t="s">
        <v>33</v>
      </c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4">
        <v>170</v>
      </c>
      <c r="BE86" s="74"/>
      <c r="BF86" s="74"/>
      <c r="BG86" s="78">
        <f>BG87</f>
        <v>0.35</v>
      </c>
      <c r="BH86" s="78"/>
      <c r="BI86" s="78"/>
      <c r="BJ86" s="78"/>
      <c r="BK86" s="78"/>
      <c r="BL86" s="15">
        <f>BL87</f>
        <v>0.35</v>
      </c>
      <c r="BM86" s="78">
        <f>BM87</f>
        <v>8.6199999999999992</v>
      </c>
      <c r="BN86" s="78"/>
      <c r="BO86" s="15">
        <f>BO87</f>
        <v>36.6</v>
      </c>
      <c r="BP86" s="78">
        <v>8.5</v>
      </c>
      <c r="BQ86" s="78"/>
      <c r="BR86" s="15">
        <f>BR87</f>
        <v>16.48</v>
      </c>
      <c r="BS86" s="15">
        <f>BS87</f>
        <v>0.21</v>
      </c>
      <c r="BT86" s="15">
        <f>BT87</f>
        <v>0</v>
      </c>
      <c r="BU86" s="15">
        <f>BU87</f>
        <v>2</v>
      </c>
    </row>
    <row r="87" spans="1:73" ht="14.25" customHeight="1" outlineLevel="2" x14ac:dyDescent="0.2">
      <c r="A87" s="72" t="s">
        <v>75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3" t="s">
        <v>112</v>
      </c>
      <c r="P87" s="73"/>
      <c r="Q87" s="73"/>
      <c r="R87" s="73"/>
      <c r="S87" s="74">
        <v>100</v>
      </c>
      <c r="T87" s="74"/>
      <c r="U87" s="74"/>
      <c r="V87" s="75">
        <v>0.6</v>
      </c>
      <c r="W87" s="75"/>
      <c r="X87" s="75"/>
      <c r="Y87" s="75"/>
      <c r="Z87" s="75"/>
      <c r="AA87" s="25">
        <v>0.4</v>
      </c>
      <c r="AB87" s="75">
        <v>15.45</v>
      </c>
      <c r="AC87" s="75"/>
      <c r="AD87" s="25">
        <v>71</v>
      </c>
      <c r="AE87" s="75">
        <v>7.5</v>
      </c>
      <c r="AF87" s="75"/>
      <c r="AG87" s="25">
        <v>28.5</v>
      </c>
      <c r="AH87" s="24">
        <v>3.45</v>
      </c>
      <c r="AI87" s="24">
        <v>0.03</v>
      </c>
      <c r="AJ87" s="24">
        <v>0.02</v>
      </c>
      <c r="AL87" s="72" t="s">
        <v>75</v>
      </c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3" t="s">
        <v>112</v>
      </c>
      <c r="BA87" s="73"/>
      <c r="BB87" s="73"/>
      <c r="BC87" s="73"/>
      <c r="BD87" s="74">
        <v>100</v>
      </c>
      <c r="BE87" s="74"/>
      <c r="BF87" s="74"/>
      <c r="BG87" s="75">
        <v>0.35</v>
      </c>
      <c r="BH87" s="75"/>
      <c r="BI87" s="75"/>
      <c r="BJ87" s="75"/>
      <c r="BK87" s="75"/>
      <c r="BL87" s="25">
        <v>0.35</v>
      </c>
      <c r="BM87" s="75">
        <v>8.6199999999999992</v>
      </c>
      <c r="BN87" s="75"/>
      <c r="BO87" s="25">
        <v>36.6</v>
      </c>
      <c r="BP87" s="75">
        <v>16.690000000000001</v>
      </c>
      <c r="BQ87" s="75"/>
      <c r="BR87" s="25">
        <v>16.48</v>
      </c>
      <c r="BS87" s="25">
        <v>0.21</v>
      </c>
      <c r="BT87" s="25">
        <v>0</v>
      </c>
      <c r="BU87" s="25">
        <v>2</v>
      </c>
    </row>
    <row r="88" spans="1:73" ht="17.25" customHeight="1" outlineLevel="1" x14ac:dyDescent="0.2">
      <c r="A88" s="77" t="s">
        <v>37</v>
      </c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4">
        <f>S89+S90+S91+S92+S93+S94</f>
        <v>610</v>
      </c>
      <c r="T88" s="74"/>
      <c r="U88" s="74"/>
      <c r="V88" s="78">
        <f>V89+V90+V91+V92+V93+V94</f>
        <v>24.32</v>
      </c>
      <c r="W88" s="78"/>
      <c r="X88" s="78"/>
      <c r="Y88" s="78"/>
      <c r="Z88" s="78"/>
      <c r="AA88" s="15">
        <f>AA89+AA90+AA91+AA92+AA93+AA94</f>
        <v>14.579999999999998</v>
      </c>
      <c r="AB88" s="78">
        <f>AB89+AB90+AB91+AB92+AB93+AB94</f>
        <v>67.06</v>
      </c>
      <c r="AC88" s="78"/>
      <c r="AD88" s="15">
        <f>AD89+AD90+AD91+AD92+AD93+AD94</f>
        <v>495.6</v>
      </c>
      <c r="AE88" s="78">
        <f>AE89+AE90+AF91+AE92+AF93+AF94</f>
        <v>36.93</v>
      </c>
      <c r="AF88" s="78"/>
      <c r="AG88" s="15">
        <f>AG89+AG90+AG91+AG92+AG93+AG94</f>
        <v>59.59</v>
      </c>
      <c r="AH88" s="15">
        <f>AH89+AH90+AH91+AH92+AH93+AH94</f>
        <v>19.813000000000002</v>
      </c>
      <c r="AI88" s="15">
        <f>AI89+AI90+AI91+AI92+AI93+AI94</f>
        <v>1.6340000000000001</v>
      </c>
      <c r="AJ88" s="15">
        <f>AJ89+AJ90+AJ91+AJ92+AJ93+AJ94</f>
        <v>0.16600000000000001</v>
      </c>
      <c r="AL88" s="77" t="s">
        <v>37</v>
      </c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4">
        <f>BD89+BD90+BD91+BD92+BD93+BD94</f>
        <v>500</v>
      </c>
      <c r="BE88" s="74"/>
      <c r="BF88" s="74"/>
      <c r="BG88" s="78">
        <f>BG89+BG90+BG91+BG92+BG93+BG94</f>
        <v>18.764999999999997</v>
      </c>
      <c r="BH88" s="78"/>
      <c r="BI88" s="78"/>
      <c r="BJ88" s="78"/>
      <c r="BK88" s="78"/>
      <c r="BL88" s="15">
        <f>BL89+BL90+BL91+BL92+BL93+BL94</f>
        <v>10.440000000000001</v>
      </c>
      <c r="BM88" s="78">
        <f>BM89+BM90+BM91+BM92+BM93+BM94</f>
        <v>76.38</v>
      </c>
      <c r="BN88" s="78"/>
      <c r="BO88" s="15">
        <f>BO89+BO90+BO91+BO92+BO93+BO94</f>
        <v>455.86</v>
      </c>
      <c r="BP88" s="78">
        <v>43.1</v>
      </c>
      <c r="BQ88" s="78"/>
      <c r="BR88" s="15">
        <f>BR89+BR90+BR91+BR92+BR93+BR94</f>
        <v>66.05</v>
      </c>
      <c r="BS88" s="16">
        <f>BS89+BS90+BS91+BS92+BS93+BS94</f>
        <v>17.66</v>
      </c>
      <c r="BT88" s="16">
        <f>BT89+BT90+BT91+BT92+BT93+BT94</f>
        <v>0.32800000000000001</v>
      </c>
      <c r="BU88" s="16">
        <f>BU89+BU90+BU91+BU92+BU93+BU94</f>
        <v>0.90200000000000002</v>
      </c>
    </row>
    <row r="89" spans="1:73" ht="27.75" customHeight="1" outlineLevel="2" x14ac:dyDescent="0.2">
      <c r="A89" s="72" t="s">
        <v>137</v>
      </c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3" t="s">
        <v>138</v>
      </c>
      <c r="P89" s="73"/>
      <c r="Q89" s="73"/>
      <c r="R89" s="73"/>
      <c r="S89" s="74">
        <v>180</v>
      </c>
      <c r="T89" s="74"/>
      <c r="U89" s="74"/>
      <c r="V89" s="75">
        <v>4.5</v>
      </c>
      <c r="W89" s="75"/>
      <c r="X89" s="75"/>
      <c r="Y89" s="75"/>
      <c r="Z89" s="75"/>
      <c r="AA89" s="25">
        <v>3.5</v>
      </c>
      <c r="AB89" s="75">
        <v>10.5</v>
      </c>
      <c r="AC89" s="75"/>
      <c r="AD89" s="25">
        <v>91.8</v>
      </c>
      <c r="AE89" s="75">
        <v>7.6</v>
      </c>
      <c r="AF89" s="75"/>
      <c r="AG89" s="25">
        <v>19.7</v>
      </c>
      <c r="AH89" s="46">
        <v>1.0029999999999999</v>
      </c>
      <c r="AI89" s="24">
        <v>0.08</v>
      </c>
      <c r="AJ89" s="24">
        <v>0.08</v>
      </c>
      <c r="AL89" s="72" t="s">
        <v>137</v>
      </c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3" t="s">
        <v>138</v>
      </c>
      <c r="BA89" s="73"/>
      <c r="BB89" s="73"/>
      <c r="BC89" s="73"/>
      <c r="BD89" s="74">
        <v>150</v>
      </c>
      <c r="BE89" s="74"/>
      <c r="BF89" s="74"/>
      <c r="BG89" s="75">
        <v>3.9</v>
      </c>
      <c r="BH89" s="75"/>
      <c r="BI89" s="75"/>
      <c r="BJ89" s="75"/>
      <c r="BK89" s="75"/>
      <c r="BL89" s="25">
        <v>3.105</v>
      </c>
      <c r="BM89" s="75">
        <v>9.1999999999999993</v>
      </c>
      <c r="BN89" s="75"/>
      <c r="BO89" s="25">
        <v>81</v>
      </c>
      <c r="BP89" s="75">
        <v>6.7</v>
      </c>
      <c r="BQ89" s="75"/>
      <c r="BR89" s="25">
        <v>17.399999999999999</v>
      </c>
      <c r="BS89" s="24">
        <v>0.89</v>
      </c>
      <c r="BT89" s="24">
        <v>0.08</v>
      </c>
      <c r="BU89" s="24">
        <v>0.08</v>
      </c>
    </row>
    <row r="90" spans="1:73" ht="15.75" customHeight="1" outlineLevel="2" x14ac:dyDescent="0.2">
      <c r="A90" s="72" t="s">
        <v>139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3" t="s">
        <v>140</v>
      </c>
      <c r="P90" s="73"/>
      <c r="Q90" s="73"/>
      <c r="R90" s="73"/>
      <c r="S90" s="74">
        <v>70</v>
      </c>
      <c r="T90" s="74"/>
      <c r="U90" s="74"/>
      <c r="V90" s="79">
        <v>11.98</v>
      </c>
      <c r="W90" s="79"/>
      <c r="X90" s="79"/>
      <c r="Y90" s="79"/>
      <c r="Z90" s="79"/>
      <c r="AA90" s="24">
        <v>7.39</v>
      </c>
      <c r="AB90" s="79">
        <v>4.62</v>
      </c>
      <c r="AC90" s="79"/>
      <c r="AD90" s="25">
        <v>132</v>
      </c>
      <c r="AE90" s="75">
        <v>21.5</v>
      </c>
      <c r="AF90" s="75"/>
      <c r="AG90" s="25">
        <v>11.72</v>
      </c>
      <c r="AH90" s="25">
        <v>4.5</v>
      </c>
      <c r="AI90" s="25">
        <v>1.4</v>
      </c>
      <c r="AJ90" s="25"/>
      <c r="AL90" s="72" t="s">
        <v>139</v>
      </c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3" t="s">
        <v>140</v>
      </c>
      <c r="BA90" s="73"/>
      <c r="BB90" s="73"/>
      <c r="BC90" s="73"/>
      <c r="BD90" s="74">
        <v>50</v>
      </c>
      <c r="BE90" s="74"/>
      <c r="BF90" s="74"/>
      <c r="BG90" s="75">
        <v>6.8</v>
      </c>
      <c r="BH90" s="75"/>
      <c r="BI90" s="75"/>
      <c r="BJ90" s="75"/>
      <c r="BK90" s="75"/>
      <c r="BL90" s="25">
        <v>4.9000000000000004</v>
      </c>
      <c r="BM90" s="75">
        <v>3.68</v>
      </c>
      <c r="BN90" s="75"/>
      <c r="BO90" s="25">
        <v>87</v>
      </c>
      <c r="BP90" s="79">
        <v>4.07</v>
      </c>
      <c r="BQ90" s="79"/>
      <c r="BR90" s="24">
        <v>18.57</v>
      </c>
      <c r="BS90" s="24">
        <v>2.46</v>
      </c>
      <c r="BT90" s="24">
        <v>0.11</v>
      </c>
      <c r="BU90" s="24">
        <v>0.75</v>
      </c>
    </row>
    <row r="91" spans="1:73" ht="15" customHeight="1" outlineLevel="2" x14ac:dyDescent="0.2">
      <c r="A91" s="72" t="s">
        <v>141</v>
      </c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3" t="s">
        <v>142</v>
      </c>
      <c r="P91" s="73"/>
      <c r="Q91" s="73"/>
      <c r="R91" s="73"/>
      <c r="S91" s="74">
        <v>80</v>
      </c>
      <c r="T91" s="74"/>
      <c r="U91" s="74"/>
      <c r="V91" s="79">
        <v>3.07</v>
      </c>
      <c r="W91" s="79"/>
      <c r="X91" s="79"/>
      <c r="Y91" s="79"/>
      <c r="Z91" s="79"/>
      <c r="AA91" s="25">
        <v>0.44</v>
      </c>
      <c r="AB91" s="75">
        <v>16.600000000000001</v>
      </c>
      <c r="AC91" s="75"/>
      <c r="AD91" s="25">
        <v>82.7</v>
      </c>
      <c r="AE91" s="76">
        <v>0</v>
      </c>
      <c r="AF91" s="76"/>
      <c r="AG91" s="30">
        <v>0.64</v>
      </c>
      <c r="AH91" s="30">
        <v>3.99</v>
      </c>
      <c r="AI91" s="30">
        <v>4.8000000000000001E-2</v>
      </c>
      <c r="AJ91" s="46">
        <v>1.6E-2</v>
      </c>
      <c r="AL91" s="72" t="s">
        <v>141</v>
      </c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3" t="s">
        <v>142</v>
      </c>
      <c r="BA91" s="73"/>
      <c r="BB91" s="73"/>
      <c r="BC91" s="73"/>
      <c r="BD91" s="74">
        <v>80</v>
      </c>
      <c r="BE91" s="74"/>
      <c r="BF91" s="74"/>
      <c r="BG91" s="82">
        <v>3.0750000000000002</v>
      </c>
      <c r="BH91" s="82"/>
      <c r="BI91" s="82"/>
      <c r="BJ91" s="82"/>
      <c r="BK91" s="82"/>
      <c r="BL91" s="24">
        <v>0.44</v>
      </c>
      <c r="BM91" s="75">
        <v>16.600000000000001</v>
      </c>
      <c r="BN91" s="75"/>
      <c r="BO91" s="25">
        <v>82.7</v>
      </c>
      <c r="BP91" s="76">
        <v>0</v>
      </c>
      <c r="BQ91" s="76"/>
      <c r="BR91" s="25">
        <v>0.64</v>
      </c>
      <c r="BS91" s="24">
        <v>3.99</v>
      </c>
      <c r="BT91" s="24">
        <v>0.04</v>
      </c>
      <c r="BU91" s="24">
        <v>1.6E-2</v>
      </c>
    </row>
    <row r="92" spans="1:73" ht="24.75" customHeight="1" outlineLevel="2" x14ac:dyDescent="0.2">
      <c r="A92" s="72" t="s">
        <v>143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3" t="s">
        <v>144</v>
      </c>
      <c r="P92" s="73"/>
      <c r="Q92" s="73"/>
      <c r="R92" s="73"/>
      <c r="S92" s="74">
        <v>50</v>
      </c>
      <c r="T92" s="74"/>
      <c r="U92" s="74"/>
      <c r="V92" s="79">
        <v>0.98499999999999999</v>
      </c>
      <c r="W92" s="79"/>
      <c r="X92" s="79"/>
      <c r="Y92" s="79"/>
      <c r="Z92" s="79"/>
      <c r="AA92" s="24">
        <v>2.62</v>
      </c>
      <c r="AB92" s="75">
        <v>4.8899999999999997</v>
      </c>
      <c r="AC92" s="75"/>
      <c r="AD92" s="25">
        <v>47.1</v>
      </c>
      <c r="AE92" s="110">
        <v>7.83</v>
      </c>
      <c r="AF92" s="110"/>
      <c r="AG92" s="24">
        <v>13.18</v>
      </c>
      <c r="AH92" s="24">
        <v>0.41</v>
      </c>
      <c r="AI92" s="24">
        <v>0.05</v>
      </c>
      <c r="AJ92" s="24">
        <v>0.04</v>
      </c>
      <c r="AL92" s="72" t="s">
        <v>145</v>
      </c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3" t="s">
        <v>144</v>
      </c>
      <c r="BA92" s="73"/>
      <c r="BB92" s="73"/>
      <c r="BC92" s="73"/>
      <c r="BD92" s="74">
        <v>30</v>
      </c>
      <c r="BE92" s="74"/>
      <c r="BF92" s="74"/>
      <c r="BG92" s="79">
        <v>0.59</v>
      </c>
      <c r="BH92" s="79"/>
      <c r="BI92" s="79"/>
      <c r="BJ92" s="79"/>
      <c r="BK92" s="79"/>
      <c r="BL92" s="24">
        <v>1.57</v>
      </c>
      <c r="BM92" s="75">
        <v>2.94</v>
      </c>
      <c r="BN92" s="75"/>
      <c r="BO92" s="24">
        <v>28.26</v>
      </c>
      <c r="BP92" s="75">
        <v>4.7</v>
      </c>
      <c r="BQ92" s="75"/>
      <c r="BR92" s="25">
        <v>7.91</v>
      </c>
      <c r="BS92" s="24">
        <v>0.25</v>
      </c>
      <c r="BT92" s="46">
        <v>2.7E-2</v>
      </c>
      <c r="BU92" s="46">
        <v>2.1000000000000001E-2</v>
      </c>
    </row>
    <row r="93" spans="1:73" ht="17.25" customHeight="1" outlineLevel="2" x14ac:dyDescent="0.2">
      <c r="A93" s="72" t="s">
        <v>146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3" t="s">
        <v>147</v>
      </c>
      <c r="P93" s="73"/>
      <c r="Q93" s="73"/>
      <c r="R93" s="73"/>
      <c r="S93" s="74">
        <v>180</v>
      </c>
      <c r="T93" s="74"/>
      <c r="U93" s="74"/>
      <c r="V93" s="75">
        <v>0.48499999999999999</v>
      </c>
      <c r="W93" s="75"/>
      <c r="X93" s="75"/>
      <c r="Y93" s="75"/>
      <c r="Z93" s="75"/>
      <c r="AA93" s="24">
        <v>0.03</v>
      </c>
      <c r="AB93" s="75">
        <v>13.75</v>
      </c>
      <c r="AC93" s="75"/>
      <c r="AD93" s="25">
        <v>55</v>
      </c>
      <c r="AE93" s="76">
        <v>0.16</v>
      </c>
      <c r="AF93" s="76"/>
      <c r="AG93" s="30">
        <v>14.35</v>
      </c>
      <c r="AH93" s="30">
        <v>0.31</v>
      </c>
      <c r="AI93" s="30">
        <v>0</v>
      </c>
      <c r="AJ93" s="30">
        <v>0.01</v>
      </c>
      <c r="AL93" s="72" t="s">
        <v>146</v>
      </c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3" t="s">
        <v>147</v>
      </c>
      <c r="BA93" s="73"/>
      <c r="BB93" s="73"/>
      <c r="BC93" s="73"/>
      <c r="BD93" s="74">
        <v>150</v>
      </c>
      <c r="BE93" s="74"/>
      <c r="BF93" s="74"/>
      <c r="BG93" s="75">
        <v>0.75</v>
      </c>
      <c r="BH93" s="75"/>
      <c r="BI93" s="75"/>
      <c r="BJ93" s="75"/>
      <c r="BK93" s="75"/>
      <c r="BL93" s="24">
        <v>4.4999999999999998E-2</v>
      </c>
      <c r="BM93" s="79">
        <v>20.63</v>
      </c>
      <c r="BN93" s="79"/>
      <c r="BO93" s="25">
        <v>82.5</v>
      </c>
      <c r="BP93" s="76">
        <v>0.24</v>
      </c>
      <c r="BQ93" s="76"/>
      <c r="BR93" s="25">
        <v>21.53</v>
      </c>
      <c r="BS93" s="24">
        <v>0.47</v>
      </c>
      <c r="BT93" s="24">
        <v>1.4999999999999999E-2</v>
      </c>
      <c r="BU93" s="46">
        <v>1.4999999999999999E-2</v>
      </c>
    </row>
    <row r="94" spans="1:73" ht="15" customHeight="1" outlineLevel="2" x14ac:dyDescent="0.2">
      <c r="A94" s="72" t="s">
        <v>46</v>
      </c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3" t="s">
        <v>47</v>
      </c>
      <c r="P94" s="73"/>
      <c r="Q94" s="73"/>
      <c r="R94" s="73"/>
      <c r="S94" s="74">
        <v>50</v>
      </c>
      <c r="T94" s="74"/>
      <c r="U94" s="74"/>
      <c r="V94" s="75">
        <v>3.3</v>
      </c>
      <c r="W94" s="75"/>
      <c r="X94" s="75"/>
      <c r="Y94" s="75"/>
      <c r="Z94" s="75"/>
      <c r="AA94" s="25">
        <v>0.6</v>
      </c>
      <c r="AB94" s="75">
        <v>16.7</v>
      </c>
      <c r="AC94" s="75"/>
      <c r="AD94" s="25">
        <v>87</v>
      </c>
      <c r="AE94" s="30">
        <v>0.02</v>
      </c>
      <c r="AF94" s="30"/>
      <c r="AG94" s="37">
        <v>0</v>
      </c>
      <c r="AH94" s="37">
        <v>9.6</v>
      </c>
      <c r="AI94" s="37">
        <v>5.6000000000000001E-2</v>
      </c>
      <c r="AJ94" s="40">
        <v>0.02</v>
      </c>
      <c r="AL94" s="72" t="s">
        <v>46</v>
      </c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3" t="s">
        <v>47</v>
      </c>
      <c r="BA94" s="73"/>
      <c r="BB94" s="73"/>
      <c r="BC94" s="73"/>
      <c r="BD94" s="74">
        <v>40</v>
      </c>
      <c r="BE94" s="74"/>
      <c r="BF94" s="74"/>
      <c r="BG94" s="75">
        <v>3.65</v>
      </c>
      <c r="BH94" s="75"/>
      <c r="BI94" s="75"/>
      <c r="BJ94" s="75"/>
      <c r="BK94" s="75"/>
      <c r="BL94" s="24">
        <v>0.38</v>
      </c>
      <c r="BM94" s="75">
        <v>23.33</v>
      </c>
      <c r="BN94" s="75"/>
      <c r="BO94" s="25">
        <v>94.4</v>
      </c>
      <c r="BP94" s="30">
        <v>0.02</v>
      </c>
      <c r="BQ94" s="30"/>
      <c r="BR94" s="37">
        <v>0</v>
      </c>
      <c r="BS94" s="37">
        <v>9.6</v>
      </c>
      <c r="BT94" s="38">
        <v>5.6000000000000001E-2</v>
      </c>
      <c r="BU94" s="40">
        <v>0.02</v>
      </c>
    </row>
    <row r="95" spans="1:73" ht="17.25" customHeight="1" outlineLevel="1" x14ac:dyDescent="0.2">
      <c r="A95" s="77" t="s">
        <v>48</v>
      </c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4">
        <f>S96+S97</f>
        <v>250</v>
      </c>
      <c r="T95" s="74"/>
      <c r="U95" s="74"/>
      <c r="V95" s="78">
        <f>V96+V97</f>
        <v>13.580000000000002</v>
      </c>
      <c r="W95" s="78"/>
      <c r="X95" s="78"/>
      <c r="Y95" s="78"/>
      <c r="Z95" s="78"/>
      <c r="AA95" s="15">
        <f>AA96+AA97</f>
        <v>13.59</v>
      </c>
      <c r="AB95" s="78">
        <f>AB96+AB97</f>
        <v>35</v>
      </c>
      <c r="AC95" s="78"/>
      <c r="AD95" s="15">
        <f>AD96+AD97</f>
        <v>320</v>
      </c>
      <c r="AE95" s="78">
        <f>AE96+AE97</f>
        <v>2.34</v>
      </c>
      <c r="AF95" s="78"/>
      <c r="AG95" s="15">
        <f>AG96+AG97</f>
        <v>270.27</v>
      </c>
      <c r="AH95" s="15">
        <f>AH96+AH97</f>
        <v>0.90999999999999992</v>
      </c>
      <c r="AI95" s="15">
        <f>AI96+AI97</f>
        <v>0.13</v>
      </c>
      <c r="AJ95" s="15">
        <f>AJ96+AJ97</f>
        <v>0.41799999999999998</v>
      </c>
      <c r="AL95" s="77" t="s">
        <v>48</v>
      </c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4">
        <f>BD96+BD97</f>
        <v>200</v>
      </c>
      <c r="BE95" s="74"/>
      <c r="BF95" s="74"/>
      <c r="BG95" s="75">
        <f>BG96+BG97</f>
        <v>9.6750000000000007</v>
      </c>
      <c r="BH95" s="75"/>
      <c r="BI95" s="75"/>
      <c r="BJ95" s="75"/>
      <c r="BK95" s="75"/>
      <c r="BL95" s="25">
        <f>BL96+BL97</f>
        <v>9.48</v>
      </c>
      <c r="BM95" s="75">
        <f>BM96+BM97</f>
        <v>24.125</v>
      </c>
      <c r="BN95" s="75"/>
      <c r="BO95" s="25">
        <f>BO96+BO97</f>
        <v>221</v>
      </c>
      <c r="BP95" s="75">
        <f>BP96+BP97</f>
        <v>2.2799999999999998</v>
      </c>
      <c r="BQ95" s="75"/>
      <c r="BR95" s="37">
        <f>BR96+BR97</f>
        <v>213.9</v>
      </c>
      <c r="BS95" s="37">
        <f>BS96+BS97</f>
        <v>0.57999999999999996</v>
      </c>
      <c r="BT95" s="38">
        <f>BT96+BT97</f>
        <v>0.1</v>
      </c>
      <c r="BU95" s="38">
        <f>BU96+BU97</f>
        <v>0.10400000000000001</v>
      </c>
    </row>
    <row r="96" spans="1:73" ht="22.35" customHeight="1" outlineLevel="2" x14ac:dyDescent="0.2">
      <c r="A96" s="72" t="s">
        <v>148</v>
      </c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3" t="s">
        <v>90</v>
      </c>
      <c r="P96" s="73"/>
      <c r="Q96" s="73"/>
      <c r="R96" s="73"/>
      <c r="S96" s="74">
        <v>70</v>
      </c>
      <c r="T96" s="74"/>
      <c r="U96" s="74"/>
      <c r="V96" s="75">
        <v>8.3800000000000008</v>
      </c>
      <c r="W96" s="75"/>
      <c r="X96" s="75"/>
      <c r="Y96" s="75"/>
      <c r="Z96" s="75"/>
      <c r="AA96" s="25">
        <v>8.6999999999999993</v>
      </c>
      <c r="AB96" s="75">
        <v>26.5</v>
      </c>
      <c r="AC96" s="75"/>
      <c r="AD96" s="25">
        <v>218</v>
      </c>
      <c r="AE96" s="79">
        <v>0.04</v>
      </c>
      <c r="AF96" s="79"/>
      <c r="AG96" s="25">
        <v>54.27</v>
      </c>
      <c r="AH96" s="24">
        <v>0.73</v>
      </c>
      <c r="AI96" s="24">
        <v>0.06</v>
      </c>
      <c r="AJ96" s="24">
        <v>0.13</v>
      </c>
      <c r="AL96" s="72" t="s">
        <v>148</v>
      </c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3" t="s">
        <v>90</v>
      </c>
      <c r="BA96" s="73"/>
      <c r="BB96" s="73"/>
      <c r="BC96" s="73"/>
      <c r="BD96" s="74">
        <v>50</v>
      </c>
      <c r="BE96" s="74"/>
      <c r="BF96" s="74"/>
      <c r="BG96" s="75">
        <v>5.2</v>
      </c>
      <c r="BH96" s="75"/>
      <c r="BI96" s="75"/>
      <c r="BJ96" s="75"/>
      <c r="BK96" s="75"/>
      <c r="BL96" s="25">
        <v>5.4</v>
      </c>
      <c r="BM96" s="75">
        <v>16.55</v>
      </c>
      <c r="BN96" s="75"/>
      <c r="BO96" s="25">
        <v>136</v>
      </c>
      <c r="BP96" s="79">
        <v>0.23</v>
      </c>
      <c r="BQ96" s="79"/>
      <c r="BR96" s="25">
        <v>33.9</v>
      </c>
      <c r="BS96" s="25">
        <v>0.42</v>
      </c>
      <c r="BT96" s="24">
        <v>0.04</v>
      </c>
      <c r="BU96" s="24">
        <v>0.08</v>
      </c>
    </row>
    <row r="97" spans="1:73" ht="19.5" customHeight="1" outlineLevel="2" x14ac:dyDescent="0.2">
      <c r="A97" s="72" t="s">
        <v>149</v>
      </c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3" t="s">
        <v>50</v>
      </c>
      <c r="P97" s="73"/>
      <c r="Q97" s="73"/>
      <c r="R97" s="73"/>
      <c r="S97" s="74">
        <v>180</v>
      </c>
      <c r="T97" s="74"/>
      <c r="U97" s="74"/>
      <c r="V97" s="75">
        <v>5.2</v>
      </c>
      <c r="W97" s="75"/>
      <c r="X97" s="75"/>
      <c r="Y97" s="75"/>
      <c r="Z97" s="75"/>
      <c r="AA97" s="25">
        <v>4.8899999999999997</v>
      </c>
      <c r="AB97" s="75">
        <v>8.5</v>
      </c>
      <c r="AC97" s="75"/>
      <c r="AD97" s="25">
        <v>102</v>
      </c>
      <c r="AE97" s="75">
        <v>2.2999999999999998</v>
      </c>
      <c r="AF97" s="75"/>
      <c r="AG97" s="25">
        <v>216</v>
      </c>
      <c r="AH97" s="24">
        <v>0.18</v>
      </c>
      <c r="AI97" s="24">
        <v>7.0000000000000007E-2</v>
      </c>
      <c r="AJ97" s="24">
        <v>0.28799999999999998</v>
      </c>
      <c r="AL97" s="72" t="s">
        <v>93</v>
      </c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3" t="s">
        <v>50</v>
      </c>
      <c r="BA97" s="73"/>
      <c r="BB97" s="73"/>
      <c r="BC97" s="73"/>
      <c r="BD97" s="74">
        <v>150</v>
      </c>
      <c r="BE97" s="74"/>
      <c r="BF97" s="74"/>
      <c r="BG97" s="75">
        <v>4.4749999999999996</v>
      </c>
      <c r="BH97" s="75"/>
      <c r="BI97" s="75"/>
      <c r="BJ97" s="75"/>
      <c r="BK97" s="75"/>
      <c r="BL97" s="25">
        <v>4.08</v>
      </c>
      <c r="BM97" s="75">
        <v>7.5750000000000002</v>
      </c>
      <c r="BN97" s="75"/>
      <c r="BO97" s="25">
        <v>85</v>
      </c>
      <c r="BP97" s="75">
        <v>2.0499999999999998</v>
      </c>
      <c r="BQ97" s="75"/>
      <c r="BR97" s="25">
        <v>180</v>
      </c>
      <c r="BS97" s="24">
        <v>0.16</v>
      </c>
      <c r="BT97" s="24">
        <v>0.06</v>
      </c>
      <c r="BU97" s="46">
        <v>2.4E-2</v>
      </c>
    </row>
    <row r="98" spans="1:73" ht="15" customHeight="1" outlineLevel="1" x14ac:dyDescent="0.2">
      <c r="A98" s="77" t="s">
        <v>55</v>
      </c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4">
        <f>S99+S100+S101</f>
        <v>450</v>
      </c>
      <c r="T98" s="74"/>
      <c r="U98" s="74"/>
      <c r="V98" s="75">
        <f>V99+V100+V101</f>
        <v>10.7</v>
      </c>
      <c r="W98" s="75"/>
      <c r="X98" s="75"/>
      <c r="Y98" s="75"/>
      <c r="Z98" s="75"/>
      <c r="AA98" s="25">
        <f>AA99+AA100+AA101</f>
        <v>10.06</v>
      </c>
      <c r="AB98" s="75">
        <f>AB99+AB100+AB101</f>
        <v>49.400000000000006</v>
      </c>
      <c r="AC98" s="75"/>
      <c r="AD98" s="25">
        <f>AD99+AD100+AD101</f>
        <v>343</v>
      </c>
      <c r="AE98" s="75">
        <f>AE99+AE100+AF101</f>
        <v>13.68</v>
      </c>
      <c r="AF98" s="75"/>
      <c r="AG98" s="25">
        <f>AG99+AG100+AG101</f>
        <v>160.94999999999999</v>
      </c>
      <c r="AH98" s="25">
        <f>AH99+AH100+AH101</f>
        <v>11.375</v>
      </c>
      <c r="AI98" s="24">
        <f>AI99+AI100+AI101</f>
        <v>0.216</v>
      </c>
      <c r="AJ98" s="24">
        <f>AJ99+AJ100+AJ101</f>
        <v>0.30000000000000004</v>
      </c>
      <c r="AL98" s="77" t="s">
        <v>55</v>
      </c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4">
        <f>BD99+BD100+BD101</f>
        <v>400</v>
      </c>
      <c r="BE98" s="74"/>
      <c r="BF98" s="74"/>
      <c r="BG98" s="78">
        <f>BG99+BG100+BG101</f>
        <v>9.5500000000000007</v>
      </c>
      <c r="BH98" s="78"/>
      <c r="BI98" s="78"/>
      <c r="BJ98" s="78"/>
      <c r="BK98" s="78"/>
      <c r="BL98" s="15">
        <f>BL99+BL100+BL101</f>
        <v>8.5</v>
      </c>
      <c r="BM98" s="78">
        <f>BM99+BM100+BM101</f>
        <v>44.760000000000005</v>
      </c>
      <c r="BN98" s="78"/>
      <c r="BO98" s="15">
        <f>BO99+BO100+BO101</f>
        <v>303.39999999999998</v>
      </c>
      <c r="BP98" s="78">
        <f>BP99+BP100+BP101</f>
        <v>11.419999999999998</v>
      </c>
      <c r="BQ98" s="78"/>
      <c r="BR98" s="15">
        <f>BR99+BR100+BR101</f>
        <v>185.2</v>
      </c>
      <c r="BS98" s="15">
        <f>BS99+BS100+BS101</f>
        <v>11.07</v>
      </c>
      <c r="BT98" s="16">
        <f>BT99+BT100+BT101</f>
        <v>0.19599999999999998</v>
      </c>
      <c r="BU98" s="16">
        <f>BU99+BU100+BU101</f>
        <v>0.24999999999999997</v>
      </c>
    </row>
    <row r="99" spans="1:73" ht="15.75" customHeight="1" outlineLevel="2" x14ac:dyDescent="0.2">
      <c r="A99" s="72" t="s">
        <v>150</v>
      </c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3" t="s">
        <v>151</v>
      </c>
      <c r="P99" s="73"/>
      <c r="Q99" s="73"/>
      <c r="R99" s="73"/>
      <c r="S99" s="74">
        <v>230</v>
      </c>
      <c r="T99" s="74"/>
      <c r="U99" s="74"/>
      <c r="V99" s="75">
        <v>5.7</v>
      </c>
      <c r="W99" s="75"/>
      <c r="X99" s="75"/>
      <c r="Y99" s="75"/>
      <c r="Z99" s="75"/>
      <c r="AA99" s="24">
        <v>7.76</v>
      </c>
      <c r="AB99" s="75">
        <v>22.3</v>
      </c>
      <c r="AC99" s="75"/>
      <c r="AD99" s="25">
        <v>193</v>
      </c>
      <c r="AE99" s="75">
        <v>12.9</v>
      </c>
      <c r="AF99" s="75"/>
      <c r="AG99" s="25">
        <v>88.8</v>
      </c>
      <c r="AH99" s="25">
        <v>1.7</v>
      </c>
      <c r="AI99" s="24">
        <v>0.14000000000000001</v>
      </c>
      <c r="AJ99" s="24">
        <v>0.19</v>
      </c>
      <c r="AL99" s="72" t="s">
        <v>150</v>
      </c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3" t="s">
        <v>151</v>
      </c>
      <c r="BA99" s="73"/>
      <c r="BB99" s="73"/>
      <c r="BC99" s="73"/>
      <c r="BD99" s="74">
        <v>190</v>
      </c>
      <c r="BE99" s="74"/>
      <c r="BF99" s="74"/>
      <c r="BG99" s="79">
        <v>4.75</v>
      </c>
      <c r="BH99" s="79"/>
      <c r="BI99" s="79"/>
      <c r="BJ99" s="79"/>
      <c r="BK99" s="79"/>
      <c r="BL99" s="25">
        <v>6.4</v>
      </c>
      <c r="BM99" s="75">
        <v>18.5</v>
      </c>
      <c r="BN99" s="75"/>
      <c r="BO99" s="25">
        <v>159.6</v>
      </c>
      <c r="BP99" s="75">
        <v>10.7</v>
      </c>
      <c r="BQ99" s="75"/>
      <c r="BR99" s="25">
        <v>121.1</v>
      </c>
      <c r="BS99" s="24">
        <v>1.4</v>
      </c>
      <c r="BT99" s="24">
        <v>0.12</v>
      </c>
      <c r="BU99" s="24">
        <v>0.15</v>
      </c>
    </row>
    <row r="100" spans="1:73" ht="15" customHeight="1" outlineLevel="2" x14ac:dyDescent="0.2">
      <c r="A100" s="72" t="s">
        <v>61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81" t="s">
        <v>62</v>
      </c>
      <c r="P100" s="81"/>
      <c r="Q100" s="81"/>
      <c r="R100" s="81"/>
      <c r="S100" s="74">
        <v>180</v>
      </c>
      <c r="T100" s="74"/>
      <c r="U100" s="74"/>
      <c r="V100" s="75">
        <v>1.8</v>
      </c>
      <c r="W100" s="75"/>
      <c r="X100" s="75"/>
      <c r="Y100" s="75"/>
      <c r="Z100" s="75"/>
      <c r="AA100" s="25">
        <v>1.9</v>
      </c>
      <c r="AB100" s="75">
        <v>7.8</v>
      </c>
      <c r="AC100" s="75"/>
      <c r="AD100" s="25">
        <v>56</v>
      </c>
      <c r="AE100" s="79">
        <v>0.78</v>
      </c>
      <c r="AF100" s="79"/>
      <c r="AG100" s="24">
        <v>72.150000000000006</v>
      </c>
      <c r="AH100" s="24">
        <v>7.4999999999999997E-2</v>
      </c>
      <c r="AI100" s="24">
        <v>0.02</v>
      </c>
      <c r="AJ100" s="24">
        <v>0.09</v>
      </c>
      <c r="AL100" s="72" t="s">
        <v>63</v>
      </c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81" t="s">
        <v>62</v>
      </c>
      <c r="BA100" s="81"/>
      <c r="BB100" s="81"/>
      <c r="BC100" s="81"/>
      <c r="BD100" s="74">
        <v>180</v>
      </c>
      <c r="BE100" s="74"/>
      <c r="BF100" s="74"/>
      <c r="BG100" s="75">
        <v>1.6</v>
      </c>
      <c r="BH100" s="75"/>
      <c r="BI100" s="75"/>
      <c r="BJ100" s="75"/>
      <c r="BK100" s="75"/>
      <c r="BL100" s="25">
        <v>1.7</v>
      </c>
      <c r="BM100" s="79">
        <v>6.96</v>
      </c>
      <c r="BN100" s="79"/>
      <c r="BO100" s="25">
        <v>49.8</v>
      </c>
      <c r="BP100" s="79">
        <v>0.7</v>
      </c>
      <c r="BQ100" s="79"/>
      <c r="BR100" s="37">
        <v>64.099999999999994</v>
      </c>
      <c r="BS100" s="38">
        <v>7.0000000000000007E-2</v>
      </c>
      <c r="BT100" s="38">
        <v>0.02</v>
      </c>
      <c r="BU100" s="38">
        <v>0.08</v>
      </c>
    </row>
    <row r="101" spans="1:73" ht="17.25" customHeight="1" outlineLevel="2" x14ac:dyDescent="0.2">
      <c r="A101" s="72" t="s">
        <v>64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3" t="s">
        <v>65</v>
      </c>
      <c r="P101" s="73"/>
      <c r="Q101" s="73"/>
      <c r="R101" s="73"/>
      <c r="S101" s="74">
        <v>40</v>
      </c>
      <c r="T101" s="74"/>
      <c r="U101" s="74"/>
      <c r="V101" s="75">
        <v>3.2</v>
      </c>
      <c r="W101" s="75"/>
      <c r="X101" s="75"/>
      <c r="Y101" s="75"/>
      <c r="Z101" s="75"/>
      <c r="AA101" s="25">
        <v>0.4</v>
      </c>
      <c r="AB101" s="75">
        <v>19.3</v>
      </c>
      <c r="AC101" s="75"/>
      <c r="AD101" s="25">
        <v>94</v>
      </c>
      <c r="AE101" s="30">
        <v>0.02</v>
      </c>
      <c r="AF101" s="30"/>
      <c r="AG101" s="37">
        <v>0</v>
      </c>
      <c r="AH101" s="37">
        <v>9.6</v>
      </c>
      <c r="AI101" s="37">
        <v>5.6000000000000001E-2</v>
      </c>
      <c r="AJ101" s="40">
        <v>0.02</v>
      </c>
      <c r="AL101" s="72" t="s">
        <v>64</v>
      </c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3" t="s">
        <v>65</v>
      </c>
      <c r="BA101" s="73"/>
      <c r="BB101" s="73"/>
      <c r="BC101" s="73"/>
      <c r="BD101" s="74">
        <v>30</v>
      </c>
      <c r="BE101" s="74"/>
      <c r="BF101" s="74"/>
      <c r="BG101" s="75">
        <v>3.2</v>
      </c>
      <c r="BH101" s="75"/>
      <c r="BI101" s="75"/>
      <c r="BJ101" s="75"/>
      <c r="BK101" s="75"/>
      <c r="BL101" s="25">
        <v>0.4</v>
      </c>
      <c r="BM101" s="75">
        <v>19.3</v>
      </c>
      <c r="BN101" s="75"/>
      <c r="BO101" s="25">
        <v>94</v>
      </c>
      <c r="BP101" s="76">
        <v>0.02</v>
      </c>
      <c r="BQ101" s="76"/>
      <c r="BR101" s="37">
        <v>0</v>
      </c>
      <c r="BS101" s="37">
        <v>9.6</v>
      </c>
      <c r="BT101" s="38">
        <v>5.6000000000000001E-2</v>
      </c>
      <c r="BU101" s="40">
        <v>0.02</v>
      </c>
    </row>
    <row r="102" spans="1:73" ht="21.75" customHeight="1" x14ac:dyDescent="0.2">
      <c r="A102" s="87" t="s">
        <v>152</v>
      </c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106">
        <f>S103+S108+S110+S117+S120</f>
        <v>1931</v>
      </c>
      <c r="T102" s="106"/>
      <c r="U102" s="106"/>
      <c r="V102" s="89">
        <f>V103+V108+V110+V117+V120</f>
        <v>54.040000000000006</v>
      </c>
      <c r="W102" s="89"/>
      <c r="X102" s="89"/>
      <c r="Y102" s="89"/>
      <c r="Z102" s="89"/>
      <c r="AA102" s="7">
        <f>AA103+AA108+AA110+AA117+AA120</f>
        <v>89.114000000000004</v>
      </c>
      <c r="AB102" s="89">
        <f>AB103+AB108+AB110+AB117+AB120</f>
        <v>249.56399999999999</v>
      </c>
      <c r="AC102" s="89"/>
      <c r="AD102" s="8">
        <f>AD103+AD108+AD110+AD117+AD120</f>
        <v>1657.49</v>
      </c>
      <c r="AE102" s="89">
        <f>AE103+AE108+AE110+AE117+AE120</f>
        <v>110.19600000000001</v>
      </c>
      <c r="AF102" s="89"/>
      <c r="AG102" s="7">
        <f>AG103+AG108+AG110+AG117+AG120</f>
        <v>475.38</v>
      </c>
      <c r="AH102" s="7">
        <f>AH103+AH108+AH110+AH117+AH120</f>
        <v>26.645</v>
      </c>
      <c r="AI102" s="7">
        <f>AI103+AI108+AI110+AI117+AI120</f>
        <v>0.62199999999999989</v>
      </c>
      <c r="AJ102" s="7">
        <f>AJ103+AJ108+AJ110+AJ117+AJ120</f>
        <v>0.83899999999999997</v>
      </c>
      <c r="AL102" s="87" t="s">
        <v>152</v>
      </c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  <c r="BD102" s="107">
        <f>BD103+BD108+BD110+BD117+BD120</f>
        <v>1669</v>
      </c>
      <c r="BE102" s="107"/>
      <c r="BF102" s="107"/>
      <c r="BG102" s="108">
        <f>BG103+BG108+BG110+BG117+BG120</f>
        <v>44.569999999999993</v>
      </c>
      <c r="BH102" s="108"/>
      <c r="BI102" s="108"/>
      <c r="BJ102" s="108"/>
      <c r="BK102" s="108"/>
      <c r="BL102" s="10">
        <f>BL103+BL108+BL110+BL117+BL120</f>
        <v>51.134999999999998</v>
      </c>
      <c r="BM102" s="108">
        <f>BM103+BM108+BM110+BM117+BM120</f>
        <v>220.97</v>
      </c>
      <c r="BN102" s="108"/>
      <c r="BO102" s="11">
        <f>BO103+BO108+BO110+BO117+BO120</f>
        <v>1401.67</v>
      </c>
      <c r="BP102" s="109">
        <f>BP103+BP108+BP110+BP117+BP120</f>
        <v>93.79</v>
      </c>
      <c r="BQ102" s="109"/>
      <c r="BR102" s="51">
        <f>BR103+BR108+BR110+BR117+BR120</f>
        <v>479.54</v>
      </c>
      <c r="BS102" s="51">
        <f>BS103+BS108+BS110+BS117+BS120</f>
        <v>16.695</v>
      </c>
      <c r="BT102" s="51">
        <f>BT103+BT108+BT110+BT117+BT120</f>
        <v>0.45599999999999996</v>
      </c>
      <c r="BU102" s="51">
        <f>BU103+BU108+BU110+BU117+BU120</f>
        <v>0.71000000000000008</v>
      </c>
    </row>
    <row r="103" spans="1:73" ht="16.5" customHeight="1" outlineLevel="1" x14ac:dyDescent="0.2">
      <c r="A103" s="77" t="s">
        <v>20</v>
      </c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4">
        <f>S104+S105+S107</f>
        <v>411</v>
      </c>
      <c r="T103" s="74"/>
      <c r="U103" s="74"/>
      <c r="V103" s="78">
        <f>V104+V105+V107</f>
        <v>9.5</v>
      </c>
      <c r="W103" s="78"/>
      <c r="X103" s="78"/>
      <c r="Y103" s="78"/>
      <c r="Z103" s="78"/>
      <c r="AA103" s="15">
        <f>AA104+AA105+AA107</f>
        <v>10.6</v>
      </c>
      <c r="AB103" s="78">
        <f>AB104+AB105+AB107</f>
        <v>61.6</v>
      </c>
      <c r="AC103" s="78"/>
      <c r="AD103" s="15">
        <f>AD104+AD105+AD107</f>
        <v>377.5</v>
      </c>
      <c r="AE103" s="78">
        <f>AE104+AE105+AE107</f>
        <v>0.44</v>
      </c>
      <c r="AF103" s="78"/>
      <c r="AG103" s="15">
        <f>AG104+AG105+AG107</f>
        <v>137.69999999999999</v>
      </c>
      <c r="AH103" s="15">
        <f>AH104+AH105+AH107</f>
        <v>1.59</v>
      </c>
      <c r="AI103" s="15">
        <f>AI104+AI105+AI107</f>
        <v>0.13999999999999999</v>
      </c>
      <c r="AJ103" s="15">
        <f>AJ104+AJ105+AJ107</f>
        <v>0.16</v>
      </c>
      <c r="AL103" s="77" t="s">
        <v>20</v>
      </c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4">
        <f>BD104+BD105+BD107</f>
        <v>369</v>
      </c>
      <c r="BE103" s="74"/>
      <c r="BF103" s="74"/>
      <c r="BG103" s="78">
        <f>BG104+BG105+BG107</f>
        <v>8.76</v>
      </c>
      <c r="BH103" s="78"/>
      <c r="BI103" s="78"/>
      <c r="BJ103" s="78"/>
      <c r="BK103" s="78"/>
      <c r="BL103" s="15">
        <f>BL104+BL105+BL107</f>
        <v>9.89</v>
      </c>
      <c r="BM103" s="78">
        <f>BM104+BM105+BM107</f>
        <v>57.92</v>
      </c>
      <c r="BN103" s="78"/>
      <c r="BO103" s="15">
        <f>BO104+BO105+BO107</f>
        <v>352.84</v>
      </c>
      <c r="BP103" s="78">
        <f>BP104+BP105+BP107</f>
        <v>0.38</v>
      </c>
      <c r="BQ103" s="78"/>
      <c r="BR103" s="16">
        <f>BR104+BR105+BR107</f>
        <v>120.9</v>
      </c>
      <c r="BS103" s="16">
        <f>BS104+BS105+BS107</f>
        <v>1</v>
      </c>
      <c r="BT103" s="16">
        <f>BT104+BT105+BT107</f>
        <v>0.13</v>
      </c>
      <c r="BU103" s="16">
        <f>BU104+BU105+BU107</f>
        <v>0.13999999999999999</v>
      </c>
    </row>
    <row r="104" spans="1:73" ht="17.25" customHeight="1" outlineLevel="2" x14ac:dyDescent="0.2">
      <c r="A104" s="72" t="s">
        <v>153</v>
      </c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81" t="s">
        <v>154</v>
      </c>
      <c r="P104" s="81"/>
      <c r="Q104" s="81"/>
      <c r="R104" s="81"/>
      <c r="S104" s="74">
        <v>180</v>
      </c>
      <c r="T104" s="74"/>
      <c r="U104" s="74"/>
      <c r="V104" s="75">
        <v>6.2</v>
      </c>
      <c r="W104" s="75"/>
      <c r="X104" s="75"/>
      <c r="Y104" s="75"/>
      <c r="Z104" s="75"/>
      <c r="AA104" s="25">
        <v>6.6</v>
      </c>
      <c r="AB104" s="75">
        <v>32.200000000000003</v>
      </c>
      <c r="AC104" s="75"/>
      <c r="AD104" s="25">
        <v>215</v>
      </c>
      <c r="AE104" s="75">
        <v>0.44</v>
      </c>
      <c r="AF104" s="75"/>
      <c r="AG104" s="25">
        <v>128.5</v>
      </c>
      <c r="AH104" s="24">
        <v>0.79</v>
      </c>
      <c r="AI104" s="24">
        <v>0.12</v>
      </c>
      <c r="AJ104" s="24">
        <v>0.14000000000000001</v>
      </c>
      <c r="AL104" s="72" t="s">
        <v>153</v>
      </c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81" t="s">
        <v>154</v>
      </c>
      <c r="BA104" s="81"/>
      <c r="BB104" s="81"/>
      <c r="BC104" s="81"/>
      <c r="BD104" s="74">
        <v>150</v>
      </c>
      <c r="BE104" s="74"/>
      <c r="BF104" s="74"/>
      <c r="BG104" s="79">
        <v>5.46</v>
      </c>
      <c r="BH104" s="79"/>
      <c r="BI104" s="79"/>
      <c r="BJ104" s="79"/>
      <c r="BK104" s="79"/>
      <c r="BL104" s="25">
        <v>5.89</v>
      </c>
      <c r="BM104" s="75">
        <v>28.52</v>
      </c>
      <c r="BN104" s="75"/>
      <c r="BO104" s="25">
        <v>190.34</v>
      </c>
      <c r="BP104" s="79">
        <v>0.38</v>
      </c>
      <c r="BQ104" s="79"/>
      <c r="BR104" s="25">
        <v>113.9</v>
      </c>
      <c r="BS104" s="25">
        <v>0.7</v>
      </c>
      <c r="BT104" s="24">
        <v>0.1</v>
      </c>
      <c r="BU104" s="24">
        <v>0.12</v>
      </c>
    </row>
    <row r="105" spans="1:73" ht="14.25" customHeight="1" outlineLevel="2" x14ac:dyDescent="0.2">
      <c r="A105" s="72" t="s">
        <v>155</v>
      </c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3" t="s">
        <v>71</v>
      </c>
      <c r="P105" s="73"/>
      <c r="Q105" s="73"/>
      <c r="R105" s="73"/>
      <c r="S105" s="74">
        <v>51</v>
      </c>
      <c r="T105" s="74"/>
      <c r="U105" s="74"/>
      <c r="V105" s="75">
        <v>3.2</v>
      </c>
      <c r="W105" s="75"/>
      <c r="X105" s="75"/>
      <c r="Y105" s="75"/>
      <c r="Z105" s="75"/>
      <c r="AA105" s="25">
        <v>4</v>
      </c>
      <c r="AB105" s="75">
        <v>19.399999999999999</v>
      </c>
      <c r="AC105" s="75"/>
      <c r="AD105" s="25">
        <v>122.3</v>
      </c>
      <c r="AE105" s="76">
        <v>0</v>
      </c>
      <c r="AF105" s="76"/>
      <c r="AG105" s="30">
        <v>9.1999999999999993</v>
      </c>
      <c r="AH105" s="30">
        <v>0.8</v>
      </c>
      <c r="AI105" s="30">
        <v>0.02</v>
      </c>
      <c r="AJ105" s="30">
        <v>0.02</v>
      </c>
      <c r="AL105" s="72" t="s">
        <v>155</v>
      </c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3" t="s">
        <v>71</v>
      </c>
      <c r="BA105" s="73"/>
      <c r="BB105" s="73"/>
      <c r="BC105" s="73"/>
      <c r="BD105" s="74">
        <v>39</v>
      </c>
      <c r="BE105" s="74"/>
      <c r="BF105" s="74"/>
      <c r="BG105" s="75">
        <v>3.2</v>
      </c>
      <c r="BH105" s="75"/>
      <c r="BI105" s="75"/>
      <c r="BJ105" s="75"/>
      <c r="BK105" s="75"/>
      <c r="BL105" s="25">
        <v>4</v>
      </c>
      <c r="BM105" s="75">
        <v>19.399999999999999</v>
      </c>
      <c r="BN105" s="75"/>
      <c r="BO105" s="25">
        <v>122.3</v>
      </c>
      <c r="BP105" s="76">
        <v>0</v>
      </c>
      <c r="BQ105" s="76"/>
      <c r="BR105" s="25">
        <v>7</v>
      </c>
      <c r="BS105" s="30">
        <v>0.3</v>
      </c>
      <c r="BT105" s="30">
        <v>0.03</v>
      </c>
      <c r="BU105" s="46">
        <v>0.02</v>
      </c>
    </row>
    <row r="106" spans="1:73" ht="11.85" customHeight="1" outlineLevel="3" x14ac:dyDescent="0.2">
      <c r="A106" s="83" t="s">
        <v>27</v>
      </c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76"/>
      <c r="T106" s="76"/>
      <c r="U106" s="76"/>
      <c r="V106" s="76"/>
      <c r="W106" s="76"/>
      <c r="X106" s="76"/>
      <c r="Y106" s="76"/>
      <c r="Z106" s="76"/>
      <c r="AA106" s="32"/>
      <c r="AB106" s="76"/>
      <c r="AC106" s="76"/>
      <c r="AD106" s="32"/>
      <c r="AE106" s="76"/>
      <c r="AF106" s="76"/>
      <c r="AG106" s="31"/>
      <c r="AH106" s="31"/>
      <c r="AI106" s="31"/>
      <c r="AJ106" s="31"/>
      <c r="AL106" s="83" t="s">
        <v>27</v>
      </c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4">
        <v>5</v>
      </c>
      <c r="BE106" s="84"/>
      <c r="BF106" s="84"/>
      <c r="BG106" s="76">
        <v>0.04</v>
      </c>
      <c r="BH106" s="76"/>
      <c r="BI106" s="76"/>
      <c r="BJ106" s="76"/>
      <c r="BK106" s="76"/>
      <c r="BL106" s="32">
        <v>3.63</v>
      </c>
      <c r="BM106" s="76">
        <v>7.0000000000000007E-2</v>
      </c>
      <c r="BN106" s="76"/>
      <c r="BO106" s="30">
        <v>33.049999999999997</v>
      </c>
      <c r="BP106" s="76">
        <v>0</v>
      </c>
      <c r="BQ106" s="76"/>
      <c r="BR106" s="30">
        <v>12</v>
      </c>
      <c r="BS106" s="31">
        <v>0.2</v>
      </c>
      <c r="BT106" s="31">
        <v>0.01</v>
      </c>
      <c r="BU106" s="31">
        <v>0.01</v>
      </c>
    </row>
    <row r="107" spans="1:73" ht="17.25" customHeight="1" outlineLevel="2" x14ac:dyDescent="0.2">
      <c r="A107" s="72" t="s">
        <v>156</v>
      </c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3" t="s">
        <v>128</v>
      </c>
      <c r="P107" s="73"/>
      <c r="Q107" s="73"/>
      <c r="R107" s="73"/>
      <c r="S107" s="74">
        <v>180</v>
      </c>
      <c r="T107" s="74"/>
      <c r="U107" s="74"/>
      <c r="V107" s="75">
        <v>0.1</v>
      </c>
      <c r="W107" s="75"/>
      <c r="X107" s="75"/>
      <c r="Y107" s="75"/>
      <c r="Z107" s="75"/>
      <c r="AA107" s="25">
        <v>0</v>
      </c>
      <c r="AB107" s="75">
        <v>10</v>
      </c>
      <c r="AC107" s="75"/>
      <c r="AD107" s="25">
        <v>40.200000000000003</v>
      </c>
      <c r="AE107" s="76"/>
      <c r="AF107" s="76"/>
      <c r="AG107" s="30"/>
      <c r="AH107" s="30"/>
      <c r="AI107" s="30"/>
      <c r="AJ107" s="30"/>
      <c r="AL107" s="72" t="s">
        <v>32</v>
      </c>
      <c r="AM107" s="72"/>
      <c r="AN107" s="72"/>
      <c r="AO107" s="72"/>
      <c r="AP107" s="72"/>
      <c r="AQ107" s="72"/>
      <c r="AR107" s="72"/>
      <c r="AS107" s="72"/>
      <c r="AT107" s="72"/>
      <c r="AU107" s="72"/>
      <c r="AV107" s="72"/>
      <c r="AW107" s="72"/>
      <c r="AX107" s="72"/>
      <c r="AY107" s="72"/>
      <c r="AZ107" s="73" t="s">
        <v>128</v>
      </c>
      <c r="BA107" s="73"/>
      <c r="BB107" s="73"/>
      <c r="BC107" s="73"/>
      <c r="BD107" s="74">
        <v>180</v>
      </c>
      <c r="BE107" s="74"/>
      <c r="BF107" s="74"/>
      <c r="BG107" s="75">
        <v>0.1</v>
      </c>
      <c r="BH107" s="75"/>
      <c r="BI107" s="75"/>
      <c r="BJ107" s="75"/>
      <c r="BK107" s="75"/>
      <c r="BL107" s="25">
        <v>0</v>
      </c>
      <c r="BM107" s="75">
        <v>10</v>
      </c>
      <c r="BN107" s="75"/>
      <c r="BO107" s="25">
        <v>40.200000000000003</v>
      </c>
      <c r="BP107" s="76"/>
      <c r="BQ107" s="76"/>
      <c r="BR107" s="31"/>
      <c r="BS107" s="31"/>
      <c r="BT107" s="30"/>
      <c r="BU107" s="30"/>
    </row>
    <row r="108" spans="1:73" ht="17.25" customHeight="1" outlineLevel="1" x14ac:dyDescent="0.2">
      <c r="A108" s="77" t="s">
        <v>33</v>
      </c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4">
        <v>200</v>
      </c>
      <c r="T108" s="74"/>
      <c r="U108" s="74"/>
      <c r="V108" s="78">
        <f>V109</f>
        <v>1</v>
      </c>
      <c r="W108" s="78"/>
      <c r="X108" s="78"/>
      <c r="Y108" s="78"/>
      <c r="Z108" s="78"/>
      <c r="AA108" s="15">
        <f>AA109</f>
        <v>0.2</v>
      </c>
      <c r="AB108" s="78">
        <f>AB109</f>
        <v>20.2</v>
      </c>
      <c r="AC108" s="78"/>
      <c r="AD108" s="15">
        <f>AD109</f>
        <v>92</v>
      </c>
      <c r="AE108" s="78">
        <f>AE109</f>
        <v>4</v>
      </c>
      <c r="AF108" s="78"/>
      <c r="AG108" s="15">
        <f>AG109</f>
        <v>10.54</v>
      </c>
      <c r="AH108" s="15">
        <f>AH109</f>
        <v>2.11</v>
      </c>
      <c r="AI108" s="15">
        <f>AI109</f>
        <v>0.02</v>
      </c>
      <c r="AJ108" s="15">
        <f>AJ109</f>
        <v>0.02</v>
      </c>
      <c r="AL108" s="77" t="s">
        <v>33</v>
      </c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74">
        <v>200</v>
      </c>
      <c r="BE108" s="74"/>
      <c r="BF108" s="74"/>
      <c r="BG108" s="78">
        <f>BG109</f>
        <v>1</v>
      </c>
      <c r="BH108" s="78"/>
      <c r="BI108" s="78"/>
      <c r="BJ108" s="78"/>
      <c r="BK108" s="78"/>
      <c r="BL108" s="15">
        <f>BL109</f>
        <v>0.2</v>
      </c>
      <c r="BM108" s="78">
        <f>BM109</f>
        <v>20.2</v>
      </c>
      <c r="BN108" s="78"/>
      <c r="BO108" s="15">
        <f>BO109</f>
        <v>69</v>
      </c>
      <c r="BP108" s="78">
        <f>BP109</f>
        <v>4</v>
      </c>
      <c r="BQ108" s="78"/>
      <c r="BR108" s="15">
        <f>BR109</f>
        <v>10.54</v>
      </c>
      <c r="BS108" s="15">
        <f>BS109</f>
        <v>2.11</v>
      </c>
      <c r="BT108" s="17">
        <f>BT109</f>
        <v>0.02</v>
      </c>
      <c r="BU108" s="17">
        <f>BU109</f>
        <v>0.02</v>
      </c>
    </row>
    <row r="109" spans="1:73" ht="14.25" customHeight="1" outlineLevel="2" x14ac:dyDescent="0.2">
      <c r="A109" s="72" t="s">
        <v>34</v>
      </c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3" t="s">
        <v>35</v>
      </c>
      <c r="P109" s="73"/>
      <c r="Q109" s="73"/>
      <c r="R109" s="73"/>
      <c r="S109" s="74">
        <v>200</v>
      </c>
      <c r="T109" s="74"/>
      <c r="U109" s="74"/>
      <c r="V109" s="75">
        <v>1</v>
      </c>
      <c r="W109" s="75"/>
      <c r="X109" s="75"/>
      <c r="Y109" s="75"/>
      <c r="Z109" s="75"/>
      <c r="AA109" s="25">
        <v>0.2</v>
      </c>
      <c r="AB109" s="75">
        <v>20.2</v>
      </c>
      <c r="AC109" s="75"/>
      <c r="AD109" s="25">
        <v>92</v>
      </c>
      <c r="AE109" s="75">
        <v>4</v>
      </c>
      <c r="AF109" s="75"/>
      <c r="AG109" s="25">
        <v>10.54</v>
      </c>
      <c r="AH109" s="22">
        <v>2.11</v>
      </c>
      <c r="AI109" s="22">
        <v>0.02</v>
      </c>
      <c r="AJ109" s="22">
        <v>0.02</v>
      </c>
      <c r="AL109" s="72" t="s">
        <v>157</v>
      </c>
      <c r="AM109" s="72"/>
      <c r="AN109" s="72"/>
      <c r="AO109" s="72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3" t="s">
        <v>35</v>
      </c>
      <c r="BA109" s="73"/>
      <c r="BB109" s="73"/>
      <c r="BC109" s="73"/>
      <c r="BD109" s="74">
        <v>200</v>
      </c>
      <c r="BE109" s="74"/>
      <c r="BF109" s="74"/>
      <c r="BG109" s="75">
        <v>1</v>
      </c>
      <c r="BH109" s="75"/>
      <c r="BI109" s="75"/>
      <c r="BJ109" s="75"/>
      <c r="BK109" s="75"/>
      <c r="BL109" s="25">
        <v>0.2</v>
      </c>
      <c r="BM109" s="75">
        <v>20.2</v>
      </c>
      <c r="BN109" s="75"/>
      <c r="BO109" s="25">
        <v>69</v>
      </c>
      <c r="BP109" s="75">
        <v>4</v>
      </c>
      <c r="BQ109" s="75"/>
      <c r="BR109" s="25">
        <v>10.54</v>
      </c>
      <c r="BS109" s="22">
        <v>2.11</v>
      </c>
      <c r="BT109" s="22">
        <v>0.02</v>
      </c>
      <c r="BU109" s="22">
        <v>0.02</v>
      </c>
    </row>
    <row r="110" spans="1:73" ht="16.5" customHeight="1" outlineLevel="1" x14ac:dyDescent="0.2">
      <c r="A110" s="77" t="s">
        <v>37</v>
      </c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4">
        <f>S111+S112+S113+S114+S115+S116</f>
        <v>620</v>
      </c>
      <c r="T110" s="74"/>
      <c r="U110" s="74"/>
      <c r="V110" s="78">
        <f>V111+V112++V113+V114+V115+V116</f>
        <v>22.150000000000002</v>
      </c>
      <c r="W110" s="78"/>
      <c r="X110" s="78"/>
      <c r="Y110" s="78"/>
      <c r="Z110" s="78"/>
      <c r="AA110" s="15">
        <f>AA111+AA112+AA113+AA114+AA115+AA116</f>
        <v>23.714000000000002</v>
      </c>
      <c r="AB110" s="78">
        <f>AB111+AB112+AB113+AB114+AB115+AB116</f>
        <v>70.933999999999997</v>
      </c>
      <c r="AC110" s="78"/>
      <c r="AD110" s="15">
        <f>AD111+AD112+AD113+AD114+AD115+AD116</f>
        <v>546.49</v>
      </c>
      <c r="AE110" s="78">
        <f>AE111+AE112+AE113+AE114+AE115+AF116</f>
        <v>92.576000000000008</v>
      </c>
      <c r="AF110" s="78"/>
      <c r="AG110" s="16">
        <f>AG111+AG112+AG113+AG114+AG115+AG116</f>
        <v>75.83</v>
      </c>
      <c r="AH110" s="15">
        <f>AH111+AH112++AH113+AH114+AH115+AH116</f>
        <v>11.98</v>
      </c>
      <c r="AI110" s="16">
        <f>AI111+AI112++AI113+AI114+AI115+AI116</f>
        <v>0.30599999999999999</v>
      </c>
      <c r="AJ110" s="16">
        <f>AJ111+AJ112+AJ113+AJ114+AJ115+AJ116</f>
        <v>0.28900000000000003</v>
      </c>
      <c r="AL110" s="77" t="s">
        <v>37</v>
      </c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4">
        <f>BD111+BD112+BD113+BD114+BD115+BD116</f>
        <v>500</v>
      </c>
      <c r="BE110" s="74"/>
      <c r="BF110" s="74"/>
      <c r="BG110" s="78">
        <f>BG111+BG112+BG113+BG114+BG115+BG116</f>
        <v>18.07</v>
      </c>
      <c r="BH110" s="78"/>
      <c r="BI110" s="78"/>
      <c r="BJ110" s="78"/>
      <c r="BK110" s="78"/>
      <c r="BL110" s="15">
        <f>BL111+BL112++BL113+BL114+BL115+BL116</f>
        <v>18.484999999999999</v>
      </c>
      <c r="BM110" s="78">
        <f>BM111+BM112+BM113+BM114+BM115+BM116</f>
        <v>65.289999999999992</v>
      </c>
      <c r="BN110" s="78"/>
      <c r="BO110" s="15">
        <f>BO111+BO112+BO113+BO114+BO115+BO116</f>
        <v>481.83000000000004</v>
      </c>
      <c r="BP110" s="78">
        <f>BP111+BP112+BP113+BP114+BP115+BP116</f>
        <v>59.11</v>
      </c>
      <c r="BQ110" s="78"/>
      <c r="BR110" s="15">
        <f>BR111+BR112</f>
        <v>46.489999999999995</v>
      </c>
      <c r="BS110" s="15">
        <f>BS111+BS112</f>
        <v>1.375</v>
      </c>
      <c r="BT110" s="16">
        <f>BT111+BT112</f>
        <v>0.09</v>
      </c>
      <c r="BU110" s="16">
        <f>BU111+BU112</f>
        <v>0.13</v>
      </c>
    </row>
    <row r="111" spans="1:73" ht="17.25" customHeight="1" outlineLevel="2" x14ac:dyDescent="0.2">
      <c r="A111" s="72" t="s">
        <v>158</v>
      </c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3" t="s">
        <v>159</v>
      </c>
      <c r="P111" s="73"/>
      <c r="Q111" s="73"/>
      <c r="R111" s="73"/>
      <c r="S111" s="74">
        <v>180</v>
      </c>
      <c r="T111" s="74"/>
      <c r="U111" s="74"/>
      <c r="V111" s="79">
        <v>6.05</v>
      </c>
      <c r="W111" s="79"/>
      <c r="X111" s="79"/>
      <c r="Y111" s="79"/>
      <c r="Z111" s="79"/>
      <c r="AA111" s="25">
        <v>10.314</v>
      </c>
      <c r="AB111" s="75">
        <v>10.314</v>
      </c>
      <c r="AC111" s="75"/>
      <c r="AD111" s="24">
        <v>120.5</v>
      </c>
      <c r="AE111" s="79">
        <v>32.616</v>
      </c>
      <c r="AF111" s="79"/>
      <c r="AG111" s="24">
        <v>0.92</v>
      </c>
      <c r="AH111" s="25">
        <v>0</v>
      </c>
      <c r="AI111" s="24">
        <v>7.0000000000000007E-2</v>
      </c>
      <c r="AJ111" s="24">
        <v>0.12</v>
      </c>
      <c r="AL111" s="72" t="s">
        <v>158</v>
      </c>
      <c r="AM111" s="72"/>
      <c r="AN111" s="72"/>
      <c r="AO111" s="72"/>
      <c r="AP111" s="72"/>
      <c r="AQ111" s="72"/>
      <c r="AR111" s="72"/>
      <c r="AS111" s="72"/>
      <c r="AT111" s="72"/>
      <c r="AU111" s="72"/>
      <c r="AV111" s="72"/>
      <c r="AW111" s="72"/>
      <c r="AX111" s="72"/>
      <c r="AY111" s="72"/>
      <c r="AZ111" s="73" t="s">
        <v>159</v>
      </c>
      <c r="BA111" s="73"/>
      <c r="BB111" s="73"/>
      <c r="BC111" s="73"/>
      <c r="BD111" s="74">
        <v>150</v>
      </c>
      <c r="BE111" s="74"/>
      <c r="BF111" s="74"/>
      <c r="BG111" s="79">
        <v>5.16</v>
      </c>
      <c r="BH111" s="79"/>
      <c r="BI111" s="79"/>
      <c r="BJ111" s="79"/>
      <c r="BK111" s="79"/>
      <c r="BL111" s="24">
        <v>5.04</v>
      </c>
      <c r="BM111" s="75">
        <v>8.6</v>
      </c>
      <c r="BN111" s="75"/>
      <c r="BO111" s="52">
        <v>100.35</v>
      </c>
      <c r="BP111" s="75">
        <v>5.46</v>
      </c>
      <c r="BQ111" s="75"/>
      <c r="BR111" s="24">
        <v>27.18</v>
      </c>
      <c r="BS111" s="24">
        <v>0.76500000000000001</v>
      </c>
      <c r="BT111" s="24">
        <v>0.06</v>
      </c>
      <c r="BU111" s="24">
        <v>0.09</v>
      </c>
    </row>
    <row r="112" spans="1:73" ht="27" customHeight="1" outlineLevel="2" x14ac:dyDescent="0.2">
      <c r="A112" s="72" t="s">
        <v>160</v>
      </c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3" t="s">
        <v>161</v>
      </c>
      <c r="P112" s="73"/>
      <c r="Q112" s="73"/>
      <c r="R112" s="73"/>
      <c r="S112" s="74">
        <v>60</v>
      </c>
      <c r="T112" s="74"/>
      <c r="U112" s="74"/>
      <c r="V112" s="75">
        <v>9.84</v>
      </c>
      <c r="W112" s="75"/>
      <c r="X112" s="75"/>
      <c r="Y112" s="75"/>
      <c r="Z112" s="75"/>
      <c r="AA112" s="25">
        <v>8.1999999999999993</v>
      </c>
      <c r="AB112" s="75">
        <v>7.16</v>
      </c>
      <c r="AC112" s="75"/>
      <c r="AD112" s="25">
        <v>139.13</v>
      </c>
      <c r="AE112" s="75">
        <v>0.81</v>
      </c>
      <c r="AF112" s="75"/>
      <c r="AG112" s="25">
        <v>27.03</v>
      </c>
      <c r="AH112" s="25">
        <v>0.86</v>
      </c>
      <c r="AI112" s="24">
        <v>0.04</v>
      </c>
      <c r="AJ112" s="24">
        <v>0.06</v>
      </c>
      <c r="AL112" s="72" t="s">
        <v>162</v>
      </c>
      <c r="AM112" s="72"/>
      <c r="AN112" s="72"/>
      <c r="AO112" s="72"/>
      <c r="AP112" s="72"/>
      <c r="AQ112" s="72"/>
      <c r="AR112" s="72"/>
      <c r="AS112" s="72"/>
      <c r="AT112" s="72"/>
      <c r="AU112" s="72"/>
      <c r="AV112" s="72"/>
      <c r="AW112" s="72"/>
      <c r="AX112" s="72"/>
      <c r="AY112" s="72"/>
      <c r="AZ112" s="73" t="s">
        <v>161</v>
      </c>
      <c r="BA112" s="73"/>
      <c r="BB112" s="73"/>
      <c r="BC112" s="73"/>
      <c r="BD112" s="74">
        <v>50</v>
      </c>
      <c r="BE112" s="74"/>
      <c r="BF112" s="74"/>
      <c r="BG112" s="79">
        <v>7.03</v>
      </c>
      <c r="BH112" s="79"/>
      <c r="BI112" s="79"/>
      <c r="BJ112" s="79"/>
      <c r="BK112" s="79"/>
      <c r="BL112" s="25">
        <v>5.73</v>
      </c>
      <c r="BM112" s="75">
        <v>5.1100000000000003</v>
      </c>
      <c r="BN112" s="75"/>
      <c r="BO112" s="24">
        <v>99.38</v>
      </c>
      <c r="BP112" s="79">
        <v>0.57999999999999996</v>
      </c>
      <c r="BQ112" s="79"/>
      <c r="BR112" s="25">
        <v>19.309999999999999</v>
      </c>
      <c r="BS112" s="24">
        <v>0.61</v>
      </c>
      <c r="BT112" s="24">
        <v>0.03</v>
      </c>
      <c r="BU112" s="24">
        <v>0.04</v>
      </c>
    </row>
    <row r="113" spans="1:73" ht="17.25" customHeight="1" outlineLevel="2" x14ac:dyDescent="0.2">
      <c r="A113" s="72" t="s">
        <v>163</v>
      </c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3" t="s">
        <v>164</v>
      </c>
      <c r="P113" s="73"/>
      <c r="Q113" s="73"/>
      <c r="R113" s="73"/>
      <c r="S113" s="74">
        <v>100</v>
      </c>
      <c r="T113" s="74"/>
      <c r="U113" s="74"/>
      <c r="V113" s="75">
        <v>2.1</v>
      </c>
      <c r="W113" s="75"/>
      <c r="X113" s="75"/>
      <c r="Y113" s="75"/>
      <c r="Z113" s="75"/>
      <c r="AA113" s="25">
        <v>0.8</v>
      </c>
      <c r="AB113" s="79">
        <v>14.7</v>
      </c>
      <c r="AC113" s="79"/>
      <c r="AD113" s="25">
        <v>75</v>
      </c>
      <c r="AE113" s="75">
        <v>3.7</v>
      </c>
      <c r="AF113" s="75"/>
      <c r="AG113" s="25">
        <v>27</v>
      </c>
      <c r="AH113" s="25">
        <v>0.7</v>
      </c>
      <c r="AI113" s="25">
        <v>0.1</v>
      </c>
      <c r="AJ113" s="24">
        <v>7.0000000000000007E-2</v>
      </c>
      <c r="AL113" s="72" t="s">
        <v>163</v>
      </c>
      <c r="AM113" s="72"/>
      <c r="AN113" s="72"/>
      <c r="AO113" s="72"/>
      <c r="AP113" s="72"/>
      <c r="AQ113" s="72"/>
      <c r="AR113" s="72"/>
      <c r="AS113" s="72"/>
      <c r="AT113" s="72"/>
      <c r="AU113" s="72"/>
      <c r="AV113" s="72"/>
      <c r="AW113" s="72"/>
      <c r="AX113" s="72"/>
      <c r="AY113" s="72"/>
      <c r="AZ113" s="73" t="s">
        <v>164</v>
      </c>
      <c r="BA113" s="73"/>
      <c r="BB113" s="73"/>
      <c r="BC113" s="73"/>
      <c r="BD113" s="74">
        <v>80</v>
      </c>
      <c r="BE113" s="74"/>
      <c r="BF113" s="74"/>
      <c r="BG113" s="75">
        <v>1.63</v>
      </c>
      <c r="BH113" s="75"/>
      <c r="BI113" s="75"/>
      <c r="BJ113" s="75"/>
      <c r="BK113" s="75"/>
      <c r="BL113" s="25">
        <v>2.56</v>
      </c>
      <c r="BM113" s="75">
        <v>10.9</v>
      </c>
      <c r="BN113" s="75"/>
      <c r="BO113" s="25">
        <v>73.2</v>
      </c>
      <c r="BP113" s="75">
        <v>9.6999999999999993</v>
      </c>
      <c r="BQ113" s="75"/>
      <c r="BR113" s="25">
        <v>19.72</v>
      </c>
      <c r="BS113" s="24">
        <v>0.53600000000000003</v>
      </c>
      <c r="BT113" s="24">
        <v>7.0000000000000007E-2</v>
      </c>
      <c r="BU113" s="24">
        <v>0.06</v>
      </c>
    </row>
    <row r="114" spans="1:73" ht="22.5" customHeight="1" outlineLevel="2" x14ac:dyDescent="0.2">
      <c r="A114" s="72" t="s">
        <v>59</v>
      </c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3" t="s">
        <v>165</v>
      </c>
      <c r="P114" s="73"/>
      <c r="Q114" s="73"/>
      <c r="R114" s="73"/>
      <c r="S114" s="74">
        <v>50</v>
      </c>
      <c r="T114" s="74"/>
      <c r="U114" s="74"/>
      <c r="V114" s="79">
        <v>0.68</v>
      </c>
      <c r="W114" s="79"/>
      <c r="X114" s="79"/>
      <c r="Y114" s="79"/>
      <c r="Z114" s="79"/>
      <c r="AA114" s="25">
        <v>3.71</v>
      </c>
      <c r="AB114" s="75">
        <v>2.8</v>
      </c>
      <c r="AC114" s="75"/>
      <c r="AD114" s="24">
        <v>47.46</v>
      </c>
      <c r="AE114" s="75">
        <v>12.25</v>
      </c>
      <c r="AF114" s="75"/>
      <c r="AG114" s="25">
        <v>10.55</v>
      </c>
      <c r="AH114" s="24">
        <v>0.5</v>
      </c>
      <c r="AI114" s="24">
        <v>0.04</v>
      </c>
      <c r="AJ114" s="46">
        <v>1.9E-2</v>
      </c>
      <c r="AL114" s="72" t="s">
        <v>60</v>
      </c>
      <c r="AM114" s="72"/>
      <c r="AN114" s="72"/>
      <c r="AO114" s="72"/>
      <c r="AP114" s="72"/>
      <c r="AQ114" s="72"/>
      <c r="AR114" s="72"/>
      <c r="AS114" s="72"/>
      <c r="AT114" s="72"/>
      <c r="AU114" s="72"/>
      <c r="AV114" s="72"/>
      <c r="AW114" s="72"/>
      <c r="AX114" s="72"/>
      <c r="AY114" s="72"/>
      <c r="AZ114" s="73" t="s">
        <v>165</v>
      </c>
      <c r="BA114" s="73"/>
      <c r="BB114" s="73"/>
      <c r="BC114" s="73"/>
      <c r="BD114" s="74">
        <v>30</v>
      </c>
      <c r="BE114" s="74"/>
      <c r="BF114" s="74"/>
      <c r="BG114" s="75">
        <v>0.45</v>
      </c>
      <c r="BH114" s="75"/>
      <c r="BI114" s="75"/>
      <c r="BJ114" s="75"/>
      <c r="BK114" s="75"/>
      <c r="BL114" s="25">
        <v>4.7</v>
      </c>
      <c r="BM114" s="75">
        <v>1.3</v>
      </c>
      <c r="BN114" s="75"/>
      <c r="BO114" s="25">
        <v>50</v>
      </c>
      <c r="BP114" s="75">
        <v>7.35</v>
      </c>
      <c r="BQ114" s="75"/>
      <c r="BR114" s="25">
        <v>8.6</v>
      </c>
      <c r="BS114" s="25">
        <v>0.4</v>
      </c>
      <c r="BT114" s="24">
        <v>0.03</v>
      </c>
      <c r="BU114" s="24">
        <v>0.03</v>
      </c>
    </row>
    <row r="115" spans="1:73" ht="16.5" customHeight="1" outlineLevel="2" x14ac:dyDescent="0.2">
      <c r="A115" s="72" t="s">
        <v>166</v>
      </c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3" t="s">
        <v>167</v>
      </c>
      <c r="P115" s="73"/>
      <c r="Q115" s="73"/>
      <c r="R115" s="73"/>
      <c r="S115" s="74">
        <v>180</v>
      </c>
      <c r="T115" s="74"/>
      <c r="U115" s="74"/>
      <c r="V115" s="79">
        <v>0.18</v>
      </c>
      <c r="W115" s="79"/>
      <c r="X115" s="79"/>
      <c r="Y115" s="79"/>
      <c r="Z115" s="79"/>
      <c r="AA115" s="24">
        <v>0.09</v>
      </c>
      <c r="AB115" s="75">
        <v>19.260000000000002</v>
      </c>
      <c r="AC115" s="75"/>
      <c r="AD115" s="25">
        <v>77.400000000000006</v>
      </c>
      <c r="AE115" s="75">
        <v>43.2</v>
      </c>
      <c r="AF115" s="75"/>
      <c r="AG115" s="24">
        <v>10.33</v>
      </c>
      <c r="AH115" s="24">
        <v>0.32</v>
      </c>
      <c r="AI115" s="25">
        <v>0</v>
      </c>
      <c r="AJ115" s="25">
        <v>0</v>
      </c>
      <c r="AL115" s="72" t="s">
        <v>168</v>
      </c>
      <c r="AM115" s="72"/>
      <c r="AN115" s="72"/>
      <c r="AO115" s="72"/>
      <c r="AP115" s="72"/>
      <c r="AQ115" s="72"/>
      <c r="AR115" s="72"/>
      <c r="AS115" s="72"/>
      <c r="AT115" s="72"/>
      <c r="AU115" s="72"/>
      <c r="AV115" s="72"/>
      <c r="AW115" s="72"/>
      <c r="AX115" s="72"/>
      <c r="AY115" s="72"/>
      <c r="AZ115" s="73" t="s">
        <v>167</v>
      </c>
      <c r="BA115" s="73"/>
      <c r="BB115" s="73"/>
      <c r="BC115" s="73"/>
      <c r="BD115" s="74">
        <v>150</v>
      </c>
      <c r="BE115" s="74"/>
      <c r="BF115" s="74"/>
      <c r="BG115" s="79">
        <v>0.15</v>
      </c>
      <c r="BH115" s="79"/>
      <c r="BI115" s="79"/>
      <c r="BJ115" s="79"/>
      <c r="BK115" s="79"/>
      <c r="BL115" s="46">
        <v>7.4999999999999997E-2</v>
      </c>
      <c r="BM115" s="75">
        <v>16.05</v>
      </c>
      <c r="BN115" s="75"/>
      <c r="BO115" s="25">
        <v>64.5</v>
      </c>
      <c r="BP115" s="75">
        <v>36</v>
      </c>
      <c r="BQ115" s="75"/>
      <c r="BR115" s="24">
        <v>8.61</v>
      </c>
      <c r="BS115" s="24">
        <v>0.27</v>
      </c>
      <c r="BT115" s="25">
        <v>0</v>
      </c>
      <c r="BU115" s="25">
        <v>0</v>
      </c>
    </row>
    <row r="116" spans="1:73" ht="15" customHeight="1" outlineLevel="2" x14ac:dyDescent="0.2">
      <c r="A116" s="72" t="s">
        <v>46</v>
      </c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3" t="s">
        <v>47</v>
      </c>
      <c r="P116" s="73"/>
      <c r="Q116" s="73"/>
      <c r="R116" s="73"/>
      <c r="S116" s="74">
        <v>50</v>
      </c>
      <c r="T116" s="74"/>
      <c r="U116" s="74"/>
      <c r="V116" s="75">
        <v>3.3</v>
      </c>
      <c r="W116" s="75"/>
      <c r="X116" s="75"/>
      <c r="Y116" s="75"/>
      <c r="Z116" s="75"/>
      <c r="AA116" s="25">
        <v>0.6</v>
      </c>
      <c r="AB116" s="75">
        <v>16.7</v>
      </c>
      <c r="AC116" s="75"/>
      <c r="AD116" s="25">
        <v>87</v>
      </c>
      <c r="AE116" s="30">
        <v>0.02</v>
      </c>
      <c r="AF116" s="30"/>
      <c r="AG116" s="37">
        <v>0</v>
      </c>
      <c r="AH116" s="37">
        <v>9.6</v>
      </c>
      <c r="AI116" s="37">
        <v>5.6000000000000001E-2</v>
      </c>
      <c r="AJ116" s="40">
        <v>0.02</v>
      </c>
      <c r="AL116" s="72" t="s">
        <v>46</v>
      </c>
      <c r="AM116" s="72"/>
      <c r="AN116" s="72"/>
      <c r="AO116" s="72"/>
      <c r="AP116" s="72"/>
      <c r="AQ116" s="72"/>
      <c r="AR116" s="72"/>
      <c r="AS116" s="72"/>
      <c r="AT116" s="72"/>
      <c r="AU116" s="72"/>
      <c r="AV116" s="72"/>
      <c r="AW116" s="72"/>
      <c r="AX116" s="72"/>
      <c r="AY116" s="72"/>
      <c r="AZ116" s="73" t="s">
        <v>47</v>
      </c>
      <c r="BA116" s="73"/>
      <c r="BB116" s="73"/>
      <c r="BC116" s="73"/>
      <c r="BD116" s="74">
        <v>40</v>
      </c>
      <c r="BE116" s="74"/>
      <c r="BF116" s="74"/>
      <c r="BG116" s="75">
        <v>3.65</v>
      </c>
      <c r="BH116" s="75"/>
      <c r="BI116" s="75"/>
      <c r="BJ116" s="75"/>
      <c r="BK116" s="75"/>
      <c r="BL116" s="24">
        <v>0.38</v>
      </c>
      <c r="BM116" s="75">
        <v>23.33</v>
      </c>
      <c r="BN116" s="75"/>
      <c r="BO116" s="25">
        <v>94.4</v>
      </c>
      <c r="BP116" s="30">
        <v>0.02</v>
      </c>
      <c r="BQ116" s="30"/>
      <c r="BR116" s="37">
        <v>0</v>
      </c>
      <c r="BS116" s="37">
        <v>9.6</v>
      </c>
      <c r="BT116" s="38">
        <v>5.6000000000000001E-2</v>
      </c>
      <c r="BU116" s="38">
        <v>0.02</v>
      </c>
    </row>
    <row r="117" spans="1:73" ht="15" customHeight="1" outlineLevel="1" x14ac:dyDescent="0.2">
      <c r="A117" s="77" t="s">
        <v>48</v>
      </c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4">
        <f>S118+S119</f>
        <v>250</v>
      </c>
      <c r="T117" s="74"/>
      <c r="U117" s="74"/>
      <c r="V117" s="78">
        <f>V118+V119</f>
        <v>8.9499999999999993</v>
      </c>
      <c r="W117" s="78"/>
      <c r="X117" s="78"/>
      <c r="Y117" s="78"/>
      <c r="Z117" s="78"/>
      <c r="AA117" s="15">
        <f>AA118+AA119</f>
        <v>49.9</v>
      </c>
      <c r="AB117" s="78">
        <f>AB118+AB119</f>
        <v>44.400000000000006</v>
      </c>
      <c r="AC117" s="78"/>
      <c r="AD117" s="15">
        <f>AD118+AD119</f>
        <v>314.5</v>
      </c>
      <c r="AE117" s="78">
        <f>AE118+AE119</f>
        <v>1.26</v>
      </c>
      <c r="AF117" s="78"/>
      <c r="AG117" s="15">
        <f>AG118+AG119</f>
        <v>230.5</v>
      </c>
      <c r="AH117" s="15">
        <f>AH118+AH119</f>
        <v>1.23</v>
      </c>
      <c r="AI117" s="15">
        <f>AI118+AI119</f>
        <v>0.08</v>
      </c>
      <c r="AJ117" s="15">
        <f>AJ118+AJ119</f>
        <v>0.32999999999999996</v>
      </c>
      <c r="AL117" s="77" t="s">
        <v>48</v>
      </c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74">
        <f>BD118+BD119</f>
        <v>200</v>
      </c>
      <c r="BE117" s="74"/>
      <c r="BF117" s="74"/>
      <c r="BG117" s="78">
        <f>BG118+BG119</f>
        <v>5.8</v>
      </c>
      <c r="BH117" s="78"/>
      <c r="BI117" s="78"/>
      <c r="BJ117" s="78"/>
      <c r="BK117" s="78"/>
      <c r="BL117" s="15">
        <f>BL118+BL119</f>
        <v>5.66</v>
      </c>
      <c r="BM117" s="78">
        <f>BM118+BM119</f>
        <v>20.880000000000003</v>
      </c>
      <c r="BN117" s="78"/>
      <c r="BO117" s="15">
        <f>BO118+BO119</f>
        <v>158</v>
      </c>
      <c r="BP117" s="78">
        <f>BP118+BP119</f>
        <v>1.5</v>
      </c>
      <c r="BQ117" s="78"/>
      <c r="BR117" s="15">
        <f>BR118+BR119</f>
        <v>185.8</v>
      </c>
      <c r="BS117" s="15">
        <f>BS118+BS119</f>
        <v>0.56999999999999995</v>
      </c>
      <c r="BT117" s="16">
        <f>BT118+BT119</f>
        <v>0.06</v>
      </c>
      <c r="BU117" s="16">
        <f>BU118+BU119</f>
        <v>0.26</v>
      </c>
    </row>
    <row r="118" spans="1:73" ht="15" customHeight="1" outlineLevel="2" x14ac:dyDescent="0.2">
      <c r="A118" s="72" t="s">
        <v>169</v>
      </c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3" t="s">
        <v>50</v>
      </c>
      <c r="P118" s="73"/>
      <c r="Q118" s="73"/>
      <c r="R118" s="73"/>
      <c r="S118" s="74">
        <v>50</v>
      </c>
      <c r="T118" s="74"/>
      <c r="U118" s="74"/>
      <c r="V118" s="79">
        <v>3.75</v>
      </c>
      <c r="W118" s="79"/>
      <c r="X118" s="79"/>
      <c r="Y118" s="79"/>
      <c r="Z118" s="79"/>
      <c r="AA118" s="25">
        <v>4.9000000000000004</v>
      </c>
      <c r="AB118" s="75">
        <v>37.200000000000003</v>
      </c>
      <c r="AC118" s="75"/>
      <c r="AD118" s="25">
        <v>208.5</v>
      </c>
      <c r="AE118" s="76"/>
      <c r="AF118" s="76"/>
      <c r="AG118" s="30">
        <v>14.5</v>
      </c>
      <c r="AH118" s="30">
        <v>1.05</v>
      </c>
      <c r="AI118" s="30">
        <v>0</v>
      </c>
      <c r="AJ118" s="30">
        <v>0.03</v>
      </c>
      <c r="AL118" s="72" t="s">
        <v>170</v>
      </c>
      <c r="AM118" s="72"/>
      <c r="AN118" s="72"/>
      <c r="AO118" s="72"/>
      <c r="AP118" s="72"/>
      <c r="AQ118" s="72"/>
      <c r="AR118" s="72"/>
      <c r="AS118" s="72"/>
      <c r="AT118" s="72"/>
      <c r="AU118" s="72"/>
      <c r="AV118" s="72"/>
      <c r="AW118" s="72"/>
      <c r="AX118" s="72"/>
      <c r="AY118" s="72"/>
      <c r="AZ118" s="73" t="s">
        <v>50</v>
      </c>
      <c r="BA118" s="73"/>
      <c r="BB118" s="73"/>
      <c r="BC118" s="73"/>
      <c r="BD118" s="74">
        <v>20</v>
      </c>
      <c r="BE118" s="74"/>
      <c r="BF118" s="74"/>
      <c r="BG118" s="75">
        <v>1.5</v>
      </c>
      <c r="BH118" s="75"/>
      <c r="BI118" s="75"/>
      <c r="BJ118" s="75"/>
      <c r="BK118" s="75"/>
      <c r="BL118" s="24">
        <v>1.96</v>
      </c>
      <c r="BM118" s="75">
        <v>14.88</v>
      </c>
      <c r="BN118" s="75"/>
      <c r="BO118" s="25">
        <v>83</v>
      </c>
      <c r="BP118" s="30">
        <v>0</v>
      </c>
      <c r="BQ118" s="30"/>
      <c r="BR118" s="30">
        <v>5.8</v>
      </c>
      <c r="BS118" s="30">
        <v>0.42</v>
      </c>
      <c r="BT118" s="30">
        <v>0</v>
      </c>
      <c r="BU118" s="30">
        <v>0.01</v>
      </c>
    </row>
    <row r="119" spans="1:73" ht="15" customHeight="1" outlineLevel="2" x14ac:dyDescent="0.2">
      <c r="A119" s="72" t="s">
        <v>52</v>
      </c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3" t="s">
        <v>50</v>
      </c>
      <c r="P119" s="73"/>
      <c r="Q119" s="73"/>
      <c r="R119" s="73"/>
      <c r="S119" s="74">
        <v>200</v>
      </c>
      <c r="T119" s="74"/>
      <c r="U119" s="74"/>
      <c r="V119" s="75">
        <v>5.2</v>
      </c>
      <c r="W119" s="75"/>
      <c r="X119" s="75"/>
      <c r="Y119" s="75"/>
      <c r="Z119" s="75"/>
      <c r="AA119" s="25">
        <v>45</v>
      </c>
      <c r="AB119" s="75">
        <v>7.2</v>
      </c>
      <c r="AC119" s="75"/>
      <c r="AD119" s="25">
        <v>106</v>
      </c>
      <c r="AE119" s="75">
        <v>1.26</v>
      </c>
      <c r="AF119" s="75"/>
      <c r="AG119" s="25">
        <v>216</v>
      </c>
      <c r="AH119" s="25">
        <v>0.18</v>
      </c>
      <c r="AI119" s="25">
        <v>0.08</v>
      </c>
      <c r="AJ119" s="25">
        <v>0.3</v>
      </c>
      <c r="AL119" s="72" t="s">
        <v>171</v>
      </c>
      <c r="AM119" s="72"/>
      <c r="AN119" s="72"/>
      <c r="AO119" s="72"/>
      <c r="AP119" s="72"/>
      <c r="AQ119" s="72"/>
      <c r="AR119" s="72"/>
      <c r="AS119" s="72"/>
      <c r="AT119" s="72"/>
      <c r="AU119" s="72"/>
      <c r="AV119" s="72"/>
      <c r="AW119" s="72"/>
      <c r="AX119" s="72"/>
      <c r="AY119" s="72"/>
      <c r="AZ119" s="73" t="s">
        <v>50</v>
      </c>
      <c r="BA119" s="73"/>
      <c r="BB119" s="73"/>
      <c r="BC119" s="73"/>
      <c r="BD119" s="74">
        <v>180</v>
      </c>
      <c r="BE119" s="74"/>
      <c r="BF119" s="74"/>
      <c r="BG119" s="75">
        <v>4.3</v>
      </c>
      <c r="BH119" s="75"/>
      <c r="BI119" s="75"/>
      <c r="BJ119" s="75"/>
      <c r="BK119" s="75"/>
      <c r="BL119" s="25">
        <v>3.7</v>
      </c>
      <c r="BM119" s="75">
        <v>6</v>
      </c>
      <c r="BN119" s="75"/>
      <c r="BO119" s="25">
        <v>75</v>
      </c>
      <c r="BP119" s="75">
        <v>1.5</v>
      </c>
      <c r="BQ119" s="75"/>
      <c r="BR119" s="30">
        <v>180</v>
      </c>
      <c r="BS119" s="30">
        <v>0.15</v>
      </c>
      <c r="BT119" s="30">
        <v>0.06</v>
      </c>
      <c r="BU119" s="30">
        <v>0.25</v>
      </c>
    </row>
    <row r="120" spans="1:73" ht="13.5" customHeight="1" outlineLevel="1" x14ac:dyDescent="0.2">
      <c r="A120" s="77" t="s">
        <v>55</v>
      </c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4">
        <f>S121+S122+S123</f>
        <v>450</v>
      </c>
      <c r="T120" s="74"/>
      <c r="U120" s="74"/>
      <c r="V120" s="78">
        <f>V121+V122+V123</f>
        <v>12.439999999999998</v>
      </c>
      <c r="W120" s="78"/>
      <c r="X120" s="78"/>
      <c r="Y120" s="78"/>
      <c r="Z120" s="78"/>
      <c r="AA120" s="15">
        <f>AA121+AA122+AA123</f>
        <v>4.7</v>
      </c>
      <c r="AB120" s="78">
        <f>AB121+AB122+AB123</f>
        <v>52.430000000000007</v>
      </c>
      <c r="AC120" s="78"/>
      <c r="AD120" s="15">
        <f>AD121+AD122+AD123</f>
        <v>327</v>
      </c>
      <c r="AE120" s="78">
        <f>AE121+AE122+AE123</f>
        <v>11.92</v>
      </c>
      <c r="AF120" s="78"/>
      <c r="AG120" s="15">
        <f>AG121+AG122+AG123</f>
        <v>20.810000000000002</v>
      </c>
      <c r="AH120" s="15">
        <f>AH121+AH122+AH123</f>
        <v>9.7349999999999994</v>
      </c>
      <c r="AI120" s="16">
        <f>AI121+AI122+AI123</f>
        <v>7.5999999999999998E-2</v>
      </c>
      <c r="AJ120" s="16">
        <f>AJ121+AJ122+AJ123</f>
        <v>0.04</v>
      </c>
      <c r="AL120" s="77" t="s">
        <v>55</v>
      </c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D120" s="74">
        <f>BD121+BD122+BD123</f>
        <v>400</v>
      </c>
      <c r="BE120" s="74"/>
      <c r="BF120" s="74"/>
      <c r="BG120" s="78">
        <f>BG121+BG122+BG123</f>
        <v>10.940000000000001</v>
      </c>
      <c r="BH120" s="78"/>
      <c r="BI120" s="78"/>
      <c r="BJ120" s="78"/>
      <c r="BK120" s="78"/>
      <c r="BL120" s="15">
        <f>BL121+BL122+BL123</f>
        <v>16.899999999999999</v>
      </c>
      <c r="BM120" s="78">
        <f>BM121+BM122+BM123</f>
        <v>56.680000000000007</v>
      </c>
      <c r="BN120" s="78"/>
      <c r="BO120" s="15">
        <f>BO121+BO122+BO123</f>
        <v>340</v>
      </c>
      <c r="BP120" s="78">
        <f>BP121+BP122+BP123</f>
        <v>28.8</v>
      </c>
      <c r="BQ120" s="78"/>
      <c r="BR120" s="15">
        <f>BR121+BR122+BR123</f>
        <v>115.81</v>
      </c>
      <c r="BS120" s="15">
        <f>BS121+BS122+BS123</f>
        <v>11.64</v>
      </c>
      <c r="BT120" s="15">
        <f>BT121+BT122+BT123</f>
        <v>0.156</v>
      </c>
      <c r="BU120" s="15">
        <f>BU121+BU122+BU123</f>
        <v>0.16</v>
      </c>
    </row>
    <row r="121" spans="1:73" ht="14.25" customHeight="1" outlineLevel="2" x14ac:dyDescent="0.2">
      <c r="A121" s="72" t="s">
        <v>172</v>
      </c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3" t="s">
        <v>173</v>
      </c>
      <c r="P121" s="73"/>
      <c r="Q121" s="73"/>
      <c r="R121" s="73"/>
      <c r="S121" s="74">
        <v>230</v>
      </c>
      <c r="T121" s="74"/>
      <c r="U121" s="74"/>
      <c r="V121" s="75">
        <v>9.1999999999999993</v>
      </c>
      <c r="W121" s="75"/>
      <c r="X121" s="75"/>
      <c r="Y121" s="75"/>
      <c r="Z121" s="75"/>
      <c r="AA121" s="24">
        <v>4.3</v>
      </c>
      <c r="AB121" s="75">
        <v>21</v>
      </c>
      <c r="AC121" s="75"/>
      <c r="AD121" s="25">
        <v>186</v>
      </c>
      <c r="AE121" s="75">
        <v>9.9</v>
      </c>
      <c r="AF121" s="75"/>
      <c r="AG121" s="25">
        <v>18.46</v>
      </c>
      <c r="AH121" s="46">
        <v>4.4999999999999998E-2</v>
      </c>
      <c r="AI121" s="24">
        <v>0.02</v>
      </c>
      <c r="AJ121" s="24">
        <v>0.02</v>
      </c>
      <c r="AL121" s="72" t="s">
        <v>172</v>
      </c>
      <c r="AM121" s="72"/>
      <c r="AN121" s="72"/>
      <c r="AO121" s="72"/>
      <c r="AP121" s="72"/>
      <c r="AQ121" s="72"/>
      <c r="AR121" s="72"/>
      <c r="AS121" s="72"/>
      <c r="AT121" s="72"/>
      <c r="AU121" s="72"/>
      <c r="AV121" s="72"/>
      <c r="AW121" s="72"/>
      <c r="AX121" s="72"/>
      <c r="AY121" s="72"/>
      <c r="AZ121" s="73" t="s">
        <v>173</v>
      </c>
      <c r="BA121" s="73"/>
      <c r="BB121" s="73"/>
      <c r="BC121" s="73"/>
      <c r="BD121" s="74">
        <v>190</v>
      </c>
      <c r="BE121" s="74"/>
      <c r="BF121" s="74"/>
      <c r="BG121" s="75">
        <v>7.7</v>
      </c>
      <c r="BH121" s="75"/>
      <c r="BI121" s="75"/>
      <c r="BJ121" s="75"/>
      <c r="BK121" s="75"/>
      <c r="BL121" s="25">
        <v>16.5</v>
      </c>
      <c r="BM121" s="79">
        <v>28.28</v>
      </c>
      <c r="BN121" s="79"/>
      <c r="BO121" s="25">
        <v>211</v>
      </c>
      <c r="BP121" s="79">
        <v>27.18</v>
      </c>
      <c r="BQ121" s="79"/>
      <c r="BR121" s="30">
        <v>113.94</v>
      </c>
      <c r="BS121" s="30">
        <v>1.96</v>
      </c>
      <c r="BT121" s="30">
        <v>0.1</v>
      </c>
      <c r="BU121" s="30">
        <v>0.14000000000000001</v>
      </c>
    </row>
    <row r="122" spans="1:73" ht="17.25" customHeight="1" outlineLevel="2" x14ac:dyDescent="0.2">
      <c r="A122" s="72" t="s">
        <v>174</v>
      </c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3">
        <v>56</v>
      </c>
      <c r="P122" s="73"/>
      <c r="Q122" s="73"/>
      <c r="R122" s="73"/>
      <c r="S122" s="74">
        <v>180</v>
      </c>
      <c r="T122" s="74"/>
      <c r="U122" s="74"/>
      <c r="V122" s="82">
        <v>0.04</v>
      </c>
      <c r="W122" s="82"/>
      <c r="X122" s="82"/>
      <c r="Y122" s="82"/>
      <c r="Z122" s="82"/>
      <c r="AA122" s="46">
        <v>0</v>
      </c>
      <c r="AB122" s="82">
        <v>12.13</v>
      </c>
      <c r="AC122" s="82"/>
      <c r="AD122" s="46">
        <v>47</v>
      </c>
      <c r="AE122" s="82">
        <v>2</v>
      </c>
      <c r="AF122" s="82"/>
      <c r="AG122" s="46">
        <v>2.35</v>
      </c>
      <c r="AH122" s="46">
        <v>0.09</v>
      </c>
      <c r="AI122" s="46">
        <v>0</v>
      </c>
      <c r="AJ122" s="46">
        <v>0</v>
      </c>
      <c r="AL122" s="72" t="s">
        <v>127</v>
      </c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  <c r="AW122" s="72"/>
      <c r="AX122" s="72"/>
      <c r="AY122" s="72"/>
      <c r="AZ122" s="73">
        <v>56</v>
      </c>
      <c r="BA122" s="73"/>
      <c r="BB122" s="73"/>
      <c r="BC122" s="73"/>
      <c r="BD122" s="74">
        <v>180</v>
      </c>
      <c r="BE122" s="74"/>
      <c r="BF122" s="74"/>
      <c r="BG122" s="79">
        <v>0.04</v>
      </c>
      <c r="BH122" s="79"/>
      <c r="BI122" s="79"/>
      <c r="BJ122" s="79"/>
      <c r="BK122" s="79"/>
      <c r="BL122" s="25">
        <v>0</v>
      </c>
      <c r="BM122" s="75">
        <v>9.1</v>
      </c>
      <c r="BN122" s="75"/>
      <c r="BO122" s="25">
        <v>35</v>
      </c>
      <c r="BP122" s="79">
        <v>1.6</v>
      </c>
      <c r="BQ122" s="79"/>
      <c r="BR122" s="24">
        <v>1.87</v>
      </c>
      <c r="BS122" s="24">
        <v>0.08</v>
      </c>
      <c r="BT122" s="24">
        <v>0</v>
      </c>
      <c r="BU122" s="24">
        <v>0</v>
      </c>
    </row>
    <row r="123" spans="1:73" ht="17.25" customHeight="1" outlineLevel="2" x14ac:dyDescent="0.2">
      <c r="A123" s="72" t="s">
        <v>64</v>
      </c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3" t="s">
        <v>65</v>
      </c>
      <c r="P123" s="73"/>
      <c r="Q123" s="73"/>
      <c r="R123" s="73"/>
      <c r="S123" s="74">
        <v>40</v>
      </c>
      <c r="T123" s="74"/>
      <c r="U123" s="74"/>
      <c r="V123" s="75">
        <v>3.2</v>
      </c>
      <c r="W123" s="75"/>
      <c r="X123" s="75"/>
      <c r="Y123" s="75"/>
      <c r="Z123" s="75"/>
      <c r="AA123" s="25">
        <v>0.4</v>
      </c>
      <c r="AB123" s="75">
        <v>19.3</v>
      </c>
      <c r="AC123" s="75"/>
      <c r="AD123" s="25">
        <v>94</v>
      </c>
      <c r="AE123" s="30">
        <v>0.02</v>
      </c>
      <c r="AF123" s="30"/>
      <c r="AG123" s="37">
        <v>0</v>
      </c>
      <c r="AH123" s="37">
        <v>9.6</v>
      </c>
      <c r="AI123" s="37">
        <v>5.6000000000000001E-2</v>
      </c>
      <c r="AJ123" s="40">
        <v>0.02</v>
      </c>
      <c r="AL123" s="72" t="s">
        <v>64</v>
      </c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3" t="s">
        <v>65</v>
      </c>
      <c r="BA123" s="73"/>
      <c r="BB123" s="73"/>
      <c r="BC123" s="73"/>
      <c r="BD123" s="74">
        <v>30</v>
      </c>
      <c r="BE123" s="74"/>
      <c r="BF123" s="74"/>
      <c r="BG123" s="75">
        <v>3.2</v>
      </c>
      <c r="BH123" s="75"/>
      <c r="BI123" s="75"/>
      <c r="BJ123" s="75"/>
      <c r="BK123" s="75"/>
      <c r="BL123" s="25">
        <v>0.4</v>
      </c>
      <c r="BM123" s="75">
        <v>19.3</v>
      </c>
      <c r="BN123" s="75"/>
      <c r="BO123" s="25">
        <v>94</v>
      </c>
      <c r="BP123" s="76">
        <v>0.02</v>
      </c>
      <c r="BQ123" s="76"/>
      <c r="BR123" s="37">
        <v>0</v>
      </c>
      <c r="BS123" s="37">
        <v>9.6</v>
      </c>
      <c r="BT123" s="37">
        <v>5.6000000000000001E-2</v>
      </c>
      <c r="BU123" s="40">
        <v>0.02</v>
      </c>
    </row>
    <row r="124" spans="1:73" ht="21" customHeight="1" x14ac:dyDescent="0.2">
      <c r="A124" s="87" t="s">
        <v>175</v>
      </c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8">
        <f>S125+S129+S131+S138+S141</f>
        <v>1921</v>
      </c>
      <c r="T124" s="88"/>
      <c r="U124" s="88"/>
      <c r="V124" s="89">
        <f>V125+V129+V131+V138+V141</f>
        <v>71.794000000000011</v>
      </c>
      <c r="W124" s="89"/>
      <c r="X124" s="89"/>
      <c r="Y124" s="89"/>
      <c r="Z124" s="89"/>
      <c r="AA124" s="7">
        <f>AA125+AA129+AA131+AA138+AA141</f>
        <v>61.988</v>
      </c>
      <c r="AB124" s="89">
        <f>AB125+AB129+AB131+AB138+AB141</f>
        <v>301.86599999999999</v>
      </c>
      <c r="AC124" s="89"/>
      <c r="AD124" s="8">
        <f>AD125+AD129+AD131+AD138+AD141</f>
        <v>2108.9300000000003</v>
      </c>
      <c r="AE124" s="89">
        <f>AE125+AE129+AE131+AE138+AE141</f>
        <v>22.849</v>
      </c>
      <c r="AF124" s="89"/>
      <c r="AG124" s="7">
        <f>AG125+AG129+AG131+AG138+AG141</f>
        <v>1044.6600000000001</v>
      </c>
      <c r="AH124" s="7">
        <f>AH125+AH129+AH131+AH138+AH141</f>
        <v>31.394999999999996</v>
      </c>
      <c r="AI124" s="7">
        <f>AI125+AI129+AI131+AI138+AI141</f>
        <v>0.78699999999999992</v>
      </c>
      <c r="AJ124" s="7">
        <f>AJ125+AJ129+AJ131+AJ138+AJ141</f>
        <v>1.1519999999999999</v>
      </c>
      <c r="AL124" s="87" t="s">
        <v>175</v>
      </c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104">
        <f>BD125+BD129+BD131+BD138+BD141</f>
        <v>1649</v>
      </c>
      <c r="BE124" s="104"/>
      <c r="BF124" s="104"/>
      <c r="BG124" s="105">
        <f>BG125+BG129+BG131+BG138+BG141</f>
        <v>70.292000000000002</v>
      </c>
      <c r="BH124" s="105"/>
      <c r="BI124" s="105"/>
      <c r="BJ124" s="105"/>
      <c r="BK124" s="105"/>
      <c r="BL124" s="53">
        <f>BL129+BL131+BL138+BL141</f>
        <v>33.655000000000001</v>
      </c>
      <c r="BM124" s="105">
        <f>BM125+BM129+BM131+BM138+BM141</f>
        <v>273.09499999999997</v>
      </c>
      <c r="BN124" s="105"/>
      <c r="BO124" s="54">
        <f>BO125+BO129+BO131+BO138+BO141</f>
        <v>1666.72</v>
      </c>
      <c r="BP124" s="105">
        <f>BP125+BP129+BP131+BP138+BP141</f>
        <v>42.614999999999995</v>
      </c>
      <c r="BQ124" s="105"/>
      <c r="BR124" s="55">
        <f>BR125+BR129+BR131+BR138+BR141</f>
        <v>808.19</v>
      </c>
      <c r="BS124" s="55">
        <f>BS125+BS129+BS131+BS138+BS141</f>
        <v>39.134999999999998</v>
      </c>
      <c r="BT124" s="55">
        <f>BT125+BT129+BT131+BT138+BT141</f>
        <v>13.55</v>
      </c>
      <c r="BU124" s="55">
        <f>BU125+BU129+BU131+BU138+BU141</f>
        <v>14.02</v>
      </c>
    </row>
    <row r="125" spans="1:73" ht="18" customHeight="1" outlineLevel="1" x14ac:dyDescent="0.2">
      <c r="A125" s="77" t="s">
        <v>20</v>
      </c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4">
        <f>S126+S127+S128</f>
        <v>411</v>
      </c>
      <c r="T125" s="74"/>
      <c r="U125" s="74"/>
      <c r="V125" s="78">
        <f>V126+V127+V128</f>
        <v>11.956</v>
      </c>
      <c r="W125" s="78"/>
      <c r="X125" s="78"/>
      <c r="Y125" s="78"/>
      <c r="Z125" s="78"/>
      <c r="AA125" s="15">
        <f>AA126+AA127+AA128</f>
        <v>15.8</v>
      </c>
      <c r="AB125" s="78">
        <f>AB126+AB127+AB128</f>
        <v>61.81</v>
      </c>
      <c r="AC125" s="78"/>
      <c r="AD125" s="15">
        <f>AD126+AD127+AD128</f>
        <v>442</v>
      </c>
      <c r="AE125" s="78">
        <f>AE126+AE127+AE128</f>
        <v>2.2210000000000001</v>
      </c>
      <c r="AF125" s="78"/>
      <c r="AG125" s="15">
        <f>AG126+AG127+AG128</f>
        <v>412.78000000000003</v>
      </c>
      <c r="AH125" s="15">
        <f>AH126+AH127+AH128</f>
        <v>1.127</v>
      </c>
      <c r="AI125" s="15">
        <f>AI126+AI127+AI128</f>
        <v>0.22800000000000001</v>
      </c>
      <c r="AJ125" s="15">
        <f>AJ126+AJ127+AJ128</f>
        <v>0.35399999999999998</v>
      </c>
      <c r="AL125" s="77" t="s">
        <v>20</v>
      </c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4">
        <f>BD126+BD127+BD128</f>
        <v>369</v>
      </c>
      <c r="BE125" s="74"/>
      <c r="BF125" s="74"/>
      <c r="BG125" s="78">
        <f>BG126+BG127+BG128</f>
        <v>12.262</v>
      </c>
      <c r="BH125" s="78"/>
      <c r="BI125" s="78"/>
      <c r="BJ125" s="78"/>
      <c r="BK125" s="78"/>
      <c r="BL125" s="15">
        <f>BL126+BL127+BL128</f>
        <v>16.010000000000002</v>
      </c>
      <c r="BM125" s="78">
        <f>BM126+BM127+BM128</f>
        <v>56.84</v>
      </c>
      <c r="BN125" s="78"/>
      <c r="BO125" s="15">
        <f>BO126+BO127+BO128</f>
        <v>426</v>
      </c>
      <c r="BP125" s="78">
        <f>BP126+BP127+BP128</f>
        <v>1.9550000000000001</v>
      </c>
      <c r="BQ125" s="78"/>
      <c r="BR125" s="56">
        <f>BR126+BR127+BR128</f>
        <v>349.18</v>
      </c>
      <c r="BS125" s="56">
        <f>BS126+BS127+BS128</f>
        <v>0.91</v>
      </c>
      <c r="BT125" s="56">
        <f>BT126+BT127+BT128</f>
        <v>0.1</v>
      </c>
      <c r="BU125" s="56">
        <f>BU126+BU127+BU128</f>
        <v>0.32500000000000001</v>
      </c>
    </row>
    <row r="126" spans="1:73" ht="15" customHeight="1" outlineLevel="2" x14ac:dyDescent="0.2">
      <c r="A126" s="72" t="s">
        <v>176</v>
      </c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3" t="s">
        <v>177</v>
      </c>
      <c r="P126" s="73"/>
      <c r="Q126" s="73"/>
      <c r="R126" s="73"/>
      <c r="S126" s="74">
        <v>180</v>
      </c>
      <c r="T126" s="74"/>
      <c r="U126" s="74"/>
      <c r="V126" s="75">
        <v>6.5960000000000001</v>
      </c>
      <c r="W126" s="75"/>
      <c r="X126" s="75"/>
      <c r="Y126" s="75"/>
      <c r="Z126" s="75"/>
      <c r="AA126" s="25">
        <v>8.5</v>
      </c>
      <c r="AB126" s="75">
        <v>36.99</v>
      </c>
      <c r="AC126" s="75"/>
      <c r="AD126" s="25">
        <v>252</v>
      </c>
      <c r="AE126" s="75">
        <v>0.73099999999999998</v>
      </c>
      <c r="AF126" s="75"/>
      <c r="AG126" s="25">
        <v>165.88</v>
      </c>
      <c r="AH126" s="24">
        <v>0.52700000000000002</v>
      </c>
      <c r="AI126" s="24">
        <v>6.8000000000000005E-2</v>
      </c>
      <c r="AJ126" s="24">
        <v>0.20399999999999999</v>
      </c>
      <c r="AL126" s="72" t="s">
        <v>176</v>
      </c>
      <c r="AM126" s="72"/>
      <c r="AN126" s="72"/>
      <c r="AO126" s="72"/>
      <c r="AP126" s="72"/>
      <c r="AQ126" s="72"/>
      <c r="AR126" s="72"/>
      <c r="AS126" s="72"/>
      <c r="AT126" s="72"/>
      <c r="AU126" s="72"/>
      <c r="AV126" s="72"/>
      <c r="AW126" s="72"/>
      <c r="AX126" s="72"/>
      <c r="AY126" s="72"/>
      <c r="AZ126" s="73" t="s">
        <v>177</v>
      </c>
      <c r="BA126" s="73"/>
      <c r="BB126" s="73"/>
      <c r="BC126" s="73"/>
      <c r="BD126" s="74">
        <v>150</v>
      </c>
      <c r="BE126" s="74"/>
      <c r="BF126" s="74"/>
      <c r="BG126" s="75">
        <v>5.82</v>
      </c>
      <c r="BH126" s="75"/>
      <c r="BI126" s="75"/>
      <c r="BJ126" s="75"/>
      <c r="BK126" s="75"/>
      <c r="BL126" s="25">
        <v>7.5</v>
      </c>
      <c r="BM126" s="75">
        <v>32.64</v>
      </c>
      <c r="BN126" s="75"/>
      <c r="BO126" s="25">
        <v>222</v>
      </c>
      <c r="BP126" s="75">
        <v>0.64500000000000002</v>
      </c>
      <c r="BQ126" s="75"/>
      <c r="BR126" s="26">
        <v>146.4</v>
      </c>
      <c r="BS126" s="26">
        <v>0.46</v>
      </c>
      <c r="BT126" s="26">
        <v>0.06</v>
      </c>
      <c r="BU126" s="26">
        <v>0.18</v>
      </c>
    </row>
    <row r="127" spans="1:73" ht="15.75" customHeight="1" outlineLevel="2" x14ac:dyDescent="0.2">
      <c r="A127" s="72" t="s">
        <v>178</v>
      </c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3" t="s">
        <v>109</v>
      </c>
      <c r="P127" s="73"/>
      <c r="Q127" s="73"/>
      <c r="R127" s="73"/>
      <c r="S127" s="74">
        <v>51</v>
      </c>
      <c r="T127" s="74"/>
      <c r="U127" s="74"/>
      <c r="V127" s="75">
        <v>5.0599999999999996</v>
      </c>
      <c r="W127" s="75"/>
      <c r="X127" s="75"/>
      <c r="Y127" s="75"/>
      <c r="Z127" s="75"/>
      <c r="AA127" s="25">
        <v>7</v>
      </c>
      <c r="AB127" s="75">
        <v>14.62</v>
      </c>
      <c r="AC127" s="75"/>
      <c r="AD127" s="25">
        <v>145</v>
      </c>
      <c r="AE127" s="79">
        <v>0.19</v>
      </c>
      <c r="AF127" s="79"/>
      <c r="AG127" s="24">
        <v>126.6</v>
      </c>
      <c r="AH127" s="24">
        <v>0.47</v>
      </c>
      <c r="AI127" s="24">
        <v>0.03</v>
      </c>
      <c r="AJ127" s="24">
        <v>0.03</v>
      </c>
      <c r="AL127" s="72" t="s">
        <v>179</v>
      </c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3" t="s">
        <v>109</v>
      </c>
      <c r="BA127" s="73"/>
      <c r="BB127" s="73"/>
      <c r="BC127" s="73"/>
      <c r="BD127" s="74">
        <v>39</v>
      </c>
      <c r="BE127" s="74"/>
      <c r="BF127" s="74"/>
      <c r="BG127" s="75">
        <v>3.61</v>
      </c>
      <c r="BH127" s="75"/>
      <c r="BI127" s="75"/>
      <c r="BJ127" s="75"/>
      <c r="BK127" s="75"/>
      <c r="BL127" s="25">
        <v>5.4</v>
      </c>
      <c r="BM127" s="75">
        <v>9.75</v>
      </c>
      <c r="BN127" s="75"/>
      <c r="BO127" s="25">
        <v>106</v>
      </c>
      <c r="BP127" s="79">
        <v>0.14000000000000001</v>
      </c>
      <c r="BQ127" s="79"/>
      <c r="BR127" s="24">
        <v>94.48</v>
      </c>
      <c r="BS127" s="24">
        <v>0.33</v>
      </c>
      <c r="BT127" s="24">
        <v>0.02</v>
      </c>
      <c r="BU127" s="24">
        <v>0.01</v>
      </c>
    </row>
    <row r="128" spans="1:73" ht="16.5" customHeight="1" outlineLevel="2" x14ac:dyDescent="0.2">
      <c r="A128" s="72" t="s">
        <v>32</v>
      </c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3" t="s">
        <v>31</v>
      </c>
      <c r="P128" s="73"/>
      <c r="Q128" s="73"/>
      <c r="R128" s="73"/>
      <c r="S128" s="74">
        <v>180</v>
      </c>
      <c r="T128" s="74"/>
      <c r="U128" s="74"/>
      <c r="V128" s="75">
        <v>0.3</v>
      </c>
      <c r="W128" s="75"/>
      <c r="X128" s="75"/>
      <c r="Y128" s="75"/>
      <c r="Z128" s="75"/>
      <c r="AA128" s="25">
        <v>0.3</v>
      </c>
      <c r="AB128" s="75">
        <v>10.199999999999999</v>
      </c>
      <c r="AC128" s="75"/>
      <c r="AD128" s="25">
        <v>45</v>
      </c>
      <c r="AE128" s="75">
        <v>1.3</v>
      </c>
      <c r="AF128" s="75"/>
      <c r="AG128" s="25">
        <v>120.3</v>
      </c>
      <c r="AH128" s="22">
        <v>0.13</v>
      </c>
      <c r="AI128" s="22">
        <v>0.13</v>
      </c>
      <c r="AJ128" s="22">
        <v>0.12</v>
      </c>
      <c r="AL128" s="72" t="s">
        <v>110</v>
      </c>
      <c r="AM128" s="72"/>
      <c r="AN128" s="72"/>
      <c r="AO128" s="72"/>
      <c r="AP128" s="72"/>
      <c r="AQ128" s="72"/>
      <c r="AR128" s="72"/>
      <c r="AS128" s="72"/>
      <c r="AT128" s="72"/>
      <c r="AU128" s="72"/>
      <c r="AV128" s="72"/>
      <c r="AW128" s="72"/>
      <c r="AX128" s="72"/>
      <c r="AY128" s="72"/>
      <c r="AZ128" s="73" t="s">
        <v>31</v>
      </c>
      <c r="BA128" s="73"/>
      <c r="BB128" s="73"/>
      <c r="BC128" s="73"/>
      <c r="BD128" s="74">
        <v>180</v>
      </c>
      <c r="BE128" s="74"/>
      <c r="BF128" s="74"/>
      <c r="BG128" s="75">
        <v>2.8319999999999999</v>
      </c>
      <c r="BH128" s="75"/>
      <c r="BI128" s="75"/>
      <c r="BJ128" s="75"/>
      <c r="BK128" s="75"/>
      <c r="BL128" s="25">
        <v>3.11</v>
      </c>
      <c r="BM128" s="75">
        <v>14.45</v>
      </c>
      <c r="BN128" s="75"/>
      <c r="BO128" s="25">
        <v>98</v>
      </c>
      <c r="BP128" s="75">
        <v>1.17</v>
      </c>
      <c r="BQ128" s="75"/>
      <c r="BR128" s="26">
        <v>108.3</v>
      </c>
      <c r="BS128" s="26">
        <v>0.12</v>
      </c>
      <c r="BT128" s="22">
        <v>0.02</v>
      </c>
      <c r="BU128" s="22">
        <v>0.13500000000000001</v>
      </c>
    </row>
    <row r="129" spans="1:73" ht="18" customHeight="1" outlineLevel="1" x14ac:dyDescent="0.2">
      <c r="A129" s="77" t="s">
        <v>33</v>
      </c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4">
        <v>200</v>
      </c>
      <c r="T129" s="74"/>
      <c r="U129" s="74"/>
      <c r="V129" s="78">
        <f>V130</f>
        <v>1</v>
      </c>
      <c r="W129" s="78"/>
      <c r="X129" s="78"/>
      <c r="Y129" s="78"/>
      <c r="Z129" s="78"/>
      <c r="AA129" s="57">
        <f>AA130</f>
        <v>0.2</v>
      </c>
      <c r="AB129" s="78">
        <f>AB130</f>
        <v>20.2</v>
      </c>
      <c r="AC129" s="78"/>
      <c r="AD129" s="15">
        <f>AD130</f>
        <v>92</v>
      </c>
      <c r="AE129" s="78">
        <f>AE130</f>
        <v>4</v>
      </c>
      <c r="AF129" s="78"/>
      <c r="AG129" s="15">
        <f>AG130</f>
        <v>10.54</v>
      </c>
      <c r="AH129" s="15">
        <f>AH130</f>
        <v>2.11</v>
      </c>
      <c r="AI129" s="15">
        <f>AI130</f>
        <v>0.02</v>
      </c>
      <c r="AJ129" s="15">
        <f>AJ130</f>
        <v>0.02</v>
      </c>
      <c r="AL129" s="77" t="s">
        <v>33</v>
      </c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74">
        <v>200</v>
      </c>
      <c r="BE129" s="74"/>
      <c r="BF129" s="74"/>
      <c r="BG129" s="78">
        <v>0.6</v>
      </c>
      <c r="BH129" s="78"/>
      <c r="BI129" s="78"/>
      <c r="BJ129" s="78"/>
      <c r="BK129" s="78"/>
      <c r="BL129" s="57"/>
      <c r="BM129" s="78">
        <v>33</v>
      </c>
      <c r="BN129" s="78"/>
      <c r="BO129" s="15">
        <v>136</v>
      </c>
      <c r="BP129" s="78">
        <v>12</v>
      </c>
      <c r="BQ129" s="78"/>
      <c r="BR129" s="15">
        <v>13</v>
      </c>
      <c r="BS129" s="15">
        <v>13</v>
      </c>
      <c r="BT129" s="15">
        <v>13</v>
      </c>
      <c r="BU129" s="15">
        <v>13</v>
      </c>
    </row>
    <row r="130" spans="1:73" ht="14.25" customHeight="1" outlineLevel="2" x14ac:dyDescent="0.2">
      <c r="A130" s="72" t="s">
        <v>36</v>
      </c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3" t="s">
        <v>35</v>
      </c>
      <c r="P130" s="73"/>
      <c r="Q130" s="73"/>
      <c r="R130" s="73"/>
      <c r="S130" s="74">
        <v>200</v>
      </c>
      <c r="T130" s="74"/>
      <c r="U130" s="74"/>
      <c r="V130" s="75">
        <v>1</v>
      </c>
      <c r="W130" s="75"/>
      <c r="X130" s="75"/>
      <c r="Y130" s="75"/>
      <c r="Z130" s="75"/>
      <c r="AA130" s="25">
        <v>0.2</v>
      </c>
      <c r="AB130" s="75">
        <v>20.2</v>
      </c>
      <c r="AC130" s="75"/>
      <c r="AD130" s="25">
        <v>92</v>
      </c>
      <c r="AE130" s="75">
        <v>4</v>
      </c>
      <c r="AF130" s="75"/>
      <c r="AG130" s="25">
        <v>10.54</v>
      </c>
      <c r="AH130" s="22">
        <v>2.11</v>
      </c>
      <c r="AI130" s="22">
        <v>0.02</v>
      </c>
      <c r="AJ130" s="22">
        <v>0.02</v>
      </c>
      <c r="AL130" s="72" t="s">
        <v>36</v>
      </c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3" t="s">
        <v>35</v>
      </c>
      <c r="BA130" s="73"/>
      <c r="BB130" s="73"/>
      <c r="BC130" s="73"/>
      <c r="BD130" s="74">
        <v>200</v>
      </c>
      <c r="BE130" s="74"/>
      <c r="BF130" s="74"/>
      <c r="BG130" s="75">
        <v>1</v>
      </c>
      <c r="BH130" s="75"/>
      <c r="BI130" s="75"/>
      <c r="BJ130" s="75"/>
      <c r="BK130" s="75"/>
      <c r="BL130" s="25">
        <v>0.2</v>
      </c>
      <c r="BM130" s="75">
        <v>20.2</v>
      </c>
      <c r="BN130" s="75"/>
      <c r="BO130" s="25">
        <v>69</v>
      </c>
      <c r="BP130" s="75">
        <v>4</v>
      </c>
      <c r="BQ130" s="75"/>
      <c r="BR130" s="25">
        <v>10.54</v>
      </c>
      <c r="BS130" s="22">
        <v>2.11</v>
      </c>
      <c r="BT130" s="22">
        <v>0.02</v>
      </c>
      <c r="BU130" s="22">
        <v>0.02</v>
      </c>
    </row>
    <row r="131" spans="1:73" ht="17.25" customHeight="1" outlineLevel="1" x14ac:dyDescent="0.2">
      <c r="A131" s="77" t="s">
        <v>37</v>
      </c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4">
        <f>S132+S133+S134+S135+S136+S137</f>
        <v>610</v>
      </c>
      <c r="T131" s="74"/>
      <c r="U131" s="74"/>
      <c r="V131" s="78">
        <f>V132+V133+V134+V135+V136+V137</f>
        <v>20.983000000000001</v>
      </c>
      <c r="W131" s="78"/>
      <c r="X131" s="78"/>
      <c r="Y131" s="78"/>
      <c r="Z131" s="78"/>
      <c r="AA131" s="15">
        <f>AA132+AA133+AA134+AA135+AA136+AA137</f>
        <v>19.523000000000003</v>
      </c>
      <c r="AB131" s="78">
        <f>AB132+AB133+AB134+AB135+AB136+AB137</f>
        <v>84.405999999999992</v>
      </c>
      <c r="AC131" s="78"/>
      <c r="AD131" s="15">
        <f>AD132+AD133+AD134+AD135+AD136+AD137</f>
        <v>600.5</v>
      </c>
      <c r="AE131" s="78">
        <f>AE132+AE133+AF134+AE135+AF136+AF137</f>
        <v>14.878</v>
      </c>
      <c r="AF131" s="78"/>
      <c r="AG131" s="16">
        <f>AG132+AG133+AG134+AG135+AG136+AG137</f>
        <v>123.04</v>
      </c>
      <c r="AH131" s="17">
        <f>AH132+AH133+AH134+AH135+AH136+AH137</f>
        <v>15.687999999999999</v>
      </c>
      <c r="AI131" s="16">
        <f>AI132+AI133+AI134+AI135+AI136+AI137</f>
        <v>0.27300000000000002</v>
      </c>
      <c r="AJ131" s="16">
        <f>AJ132+AJ133+AJ134+AJ135+AJ136+AJ137</f>
        <v>0.25800000000000001</v>
      </c>
      <c r="AL131" s="77" t="s">
        <v>37</v>
      </c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74">
        <f>BD132+BD133+BD134+BD135+BD136+BD137</f>
        <v>500</v>
      </c>
      <c r="BE131" s="74"/>
      <c r="BF131" s="74"/>
      <c r="BG131" s="78">
        <f>BG132+BG133+BG134+BG135+BG136+BG137</f>
        <v>16.940000000000001</v>
      </c>
      <c r="BH131" s="78"/>
      <c r="BI131" s="78"/>
      <c r="BJ131" s="78"/>
      <c r="BK131" s="78"/>
      <c r="BL131" s="15">
        <f>BL132+BL133+BL134+BL135+BL136+BL137</f>
        <v>14.654999999999999</v>
      </c>
      <c r="BM131" s="78">
        <f>BM132+BM133+BM134+BM135+BM136+BM137</f>
        <v>85.664999999999992</v>
      </c>
      <c r="BN131" s="78"/>
      <c r="BO131" s="15">
        <f>BO132+BO133+BO134+BO135+BO136+BO137</f>
        <v>485.78999999999996</v>
      </c>
      <c r="BP131" s="78">
        <f>BP132+BP133+BP134+BP135+BP136+BP137 BP137:BQ137</f>
        <v>12.22</v>
      </c>
      <c r="BQ131" s="78"/>
      <c r="BR131" s="15">
        <f>BR132+BR133+BR134+BR135+BR136++BR137</f>
        <v>92.11</v>
      </c>
      <c r="BS131" s="15">
        <f>BS132+BS133+BS134+BS135+BS136++BS137</f>
        <v>14.353999999999999</v>
      </c>
      <c r="BT131" s="16">
        <f>BT132+BT133+BT134+BT135+BT136++BT137</f>
        <v>0.24399999999999999</v>
      </c>
      <c r="BU131" s="16">
        <f>BU132+BU133+BU134+BU135+BU136++BU137</f>
        <v>0.17499999999999999</v>
      </c>
    </row>
    <row r="132" spans="1:73" ht="15.75" customHeight="1" outlineLevel="2" x14ac:dyDescent="0.2">
      <c r="A132" s="72" t="s">
        <v>180</v>
      </c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3" t="s">
        <v>181</v>
      </c>
      <c r="P132" s="73"/>
      <c r="Q132" s="73"/>
      <c r="R132" s="73"/>
      <c r="S132" s="74">
        <v>180</v>
      </c>
      <c r="T132" s="74"/>
      <c r="U132" s="74"/>
      <c r="V132" s="79">
        <v>1.96</v>
      </c>
      <c r="W132" s="79"/>
      <c r="X132" s="79"/>
      <c r="Y132" s="79"/>
      <c r="Z132" s="79"/>
      <c r="AA132" s="24">
        <v>4.28</v>
      </c>
      <c r="AB132" s="79">
        <v>9.86</v>
      </c>
      <c r="AC132" s="79"/>
      <c r="AD132" s="58">
        <v>85.86</v>
      </c>
      <c r="AE132" s="75">
        <v>12.798</v>
      </c>
      <c r="AF132" s="75"/>
      <c r="AG132" s="24">
        <v>47.02</v>
      </c>
      <c r="AH132" s="46">
        <v>1.0980000000000001</v>
      </c>
      <c r="AI132" s="24">
        <v>0.05</v>
      </c>
      <c r="AJ132" s="24">
        <v>0.05</v>
      </c>
      <c r="AL132" s="72" t="s">
        <v>180</v>
      </c>
      <c r="AM132" s="72"/>
      <c r="AN132" s="72"/>
      <c r="AO132" s="72"/>
      <c r="AP132" s="72"/>
      <c r="AQ132" s="72"/>
      <c r="AR132" s="72"/>
      <c r="AS132" s="72"/>
      <c r="AT132" s="72"/>
      <c r="AU132" s="72"/>
      <c r="AV132" s="72"/>
      <c r="AW132" s="72"/>
      <c r="AX132" s="72"/>
      <c r="AY132" s="72"/>
      <c r="AZ132" s="73" t="s">
        <v>181</v>
      </c>
      <c r="BA132" s="73"/>
      <c r="BB132" s="73"/>
      <c r="BC132" s="73"/>
      <c r="BD132" s="74">
        <v>150</v>
      </c>
      <c r="BE132" s="74"/>
      <c r="BF132" s="74"/>
      <c r="BG132" s="75">
        <v>1.635</v>
      </c>
      <c r="BH132" s="75"/>
      <c r="BI132" s="75"/>
      <c r="BJ132" s="75"/>
      <c r="BK132" s="75"/>
      <c r="BL132" s="25">
        <v>3.57</v>
      </c>
      <c r="BM132" s="75">
        <v>8.2050000000000001</v>
      </c>
      <c r="BN132" s="75"/>
      <c r="BO132" s="25">
        <v>71.55</v>
      </c>
      <c r="BP132" s="75">
        <v>10.664999999999999</v>
      </c>
      <c r="BQ132" s="75"/>
      <c r="BR132" s="25">
        <v>39.18</v>
      </c>
      <c r="BS132" s="25">
        <v>0.91500000000000004</v>
      </c>
      <c r="BT132" s="24">
        <v>4.4999999999999998E-2</v>
      </c>
      <c r="BU132" s="24">
        <v>4.4999999999999998E-2</v>
      </c>
    </row>
    <row r="133" spans="1:73" ht="15" customHeight="1" outlineLevel="2" x14ac:dyDescent="0.2">
      <c r="A133" s="72" t="s">
        <v>182</v>
      </c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3" t="s">
        <v>183</v>
      </c>
      <c r="P133" s="73"/>
      <c r="Q133" s="73"/>
      <c r="R133" s="73"/>
      <c r="S133" s="74">
        <v>60</v>
      </c>
      <c r="T133" s="74"/>
      <c r="U133" s="74"/>
      <c r="V133" s="75">
        <v>9.0229999999999997</v>
      </c>
      <c r="W133" s="75"/>
      <c r="X133" s="75"/>
      <c r="Y133" s="75"/>
      <c r="Z133" s="75"/>
      <c r="AA133" s="25">
        <v>7.133</v>
      </c>
      <c r="AB133" s="75">
        <v>2.2959999999999998</v>
      </c>
      <c r="AC133" s="75"/>
      <c r="AD133" s="25">
        <v>109.4</v>
      </c>
      <c r="AE133" s="75">
        <v>0.48</v>
      </c>
      <c r="AF133" s="75"/>
      <c r="AG133" s="25">
        <v>16.3</v>
      </c>
      <c r="AH133" s="25">
        <v>0.69</v>
      </c>
      <c r="AI133" s="46">
        <v>2.1000000000000001E-2</v>
      </c>
      <c r="AJ133" s="46">
        <v>6.3E-2</v>
      </c>
      <c r="AL133" s="72" t="s">
        <v>182</v>
      </c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  <c r="AW133" s="72"/>
      <c r="AX133" s="72"/>
      <c r="AY133" s="72"/>
      <c r="AZ133" s="73" t="s">
        <v>183</v>
      </c>
      <c r="BA133" s="73"/>
      <c r="BB133" s="73"/>
      <c r="BC133" s="73"/>
      <c r="BD133" s="74">
        <v>50</v>
      </c>
      <c r="BE133" s="74"/>
      <c r="BF133" s="74"/>
      <c r="BG133" s="75">
        <v>6.4450000000000003</v>
      </c>
      <c r="BH133" s="75"/>
      <c r="BI133" s="75"/>
      <c r="BJ133" s="75"/>
      <c r="BK133" s="75"/>
      <c r="BL133" s="25">
        <v>5.0949999999999998</v>
      </c>
      <c r="BM133" s="75">
        <v>1.64</v>
      </c>
      <c r="BN133" s="75"/>
      <c r="BO133" s="25">
        <v>78.099999999999994</v>
      </c>
      <c r="BP133" s="75">
        <v>0.34499999999999997</v>
      </c>
      <c r="BQ133" s="75"/>
      <c r="BR133" s="25">
        <v>11.6</v>
      </c>
      <c r="BS133" s="25">
        <v>0.5</v>
      </c>
      <c r="BT133" s="46">
        <v>1.4999999999999999E-2</v>
      </c>
      <c r="BU133" s="46">
        <v>4.4999999999999998E-2</v>
      </c>
    </row>
    <row r="134" spans="1:73" ht="15.75" customHeight="1" outlineLevel="2" x14ac:dyDescent="0.2">
      <c r="A134" s="72" t="s">
        <v>184</v>
      </c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3" t="s">
        <v>185</v>
      </c>
      <c r="P134" s="73"/>
      <c r="Q134" s="73"/>
      <c r="R134" s="73"/>
      <c r="S134" s="74">
        <v>90</v>
      </c>
      <c r="T134" s="74"/>
      <c r="U134" s="74"/>
      <c r="V134" s="75">
        <v>5.7</v>
      </c>
      <c r="W134" s="75"/>
      <c r="X134" s="75"/>
      <c r="Y134" s="75"/>
      <c r="Z134" s="75"/>
      <c r="AA134" s="25">
        <v>4.82</v>
      </c>
      <c r="AB134" s="75">
        <v>27.45</v>
      </c>
      <c r="AC134" s="75"/>
      <c r="AD134" s="25">
        <v>180.34</v>
      </c>
      <c r="AE134" s="76">
        <v>0</v>
      </c>
      <c r="AF134" s="76"/>
      <c r="AG134" s="30">
        <v>9.49</v>
      </c>
      <c r="AH134" s="30">
        <v>3.03</v>
      </c>
      <c r="AI134" s="30">
        <v>0.14000000000000001</v>
      </c>
      <c r="AJ134" s="30">
        <v>7.0000000000000007E-2</v>
      </c>
      <c r="AL134" s="72" t="s">
        <v>186</v>
      </c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3" t="s">
        <v>185</v>
      </c>
      <c r="BA134" s="73"/>
      <c r="BB134" s="73"/>
      <c r="BC134" s="73"/>
      <c r="BD134" s="74">
        <v>80</v>
      </c>
      <c r="BE134" s="74"/>
      <c r="BF134" s="74"/>
      <c r="BG134" s="75">
        <v>4.5599999999999996</v>
      </c>
      <c r="BH134" s="75"/>
      <c r="BI134" s="75"/>
      <c r="BJ134" s="75"/>
      <c r="BK134" s="75"/>
      <c r="BL134" s="25">
        <v>3.9</v>
      </c>
      <c r="BM134" s="75">
        <v>31.96</v>
      </c>
      <c r="BN134" s="75"/>
      <c r="BO134" s="25">
        <v>144.19999999999999</v>
      </c>
      <c r="BP134" s="76"/>
      <c r="BQ134" s="76"/>
      <c r="BR134" s="30">
        <v>7.59</v>
      </c>
      <c r="BS134" s="30">
        <v>2.42</v>
      </c>
      <c r="BT134" s="30">
        <v>0.11</v>
      </c>
      <c r="BU134" s="30">
        <v>5.6000000000000001E-2</v>
      </c>
    </row>
    <row r="135" spans="1:73" ht="20.25" customHeight="1" outlineLevel="2" x14ac:dyDescent="0.2">
      <c r="A135" s="72" t="s">
        <v>187</v>
      </c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3" t="s">
        <v>188</v>
      </c>
      <c r="P135" s="73"/>
      <c r="Q135" s="73"/>
      <c r="R135" s="73"/>
      <c r="S135" s="74">
        <v>50</v>
      </c>
      <c r="T135" s="74"/>
      <c r="U135" s="74"/>
      <c r="V135" s="75">
        <v>0.7</v>
      </c>
      <c r="W135" s="75"/>
      <c r="X135" s="75"/>
      <c r="Y135" s="75"/>
      <c r="Z135" s="75"/>
      <c r="AA135" s="24">
        <v>2.68</v>
      </c>
      <c r="AB135" s="75">
        <v>3.7</v>
      </c>
      <c r="AC135" s="75"/>
      <c r="AD135" s="25">
        <v>40.9</v>
      </c>
      <c r="AE135" s="75">
        <v>1.6</v>
      </c>
      <c r="AF135" s="75"/>
      <c r="AG135" s="24">
        <v>26.23</v>
      </c>
      <c r="AH135" s="24">
        <v>0.37</v>
      </c>
      <c r="AI135" s="46">
        <v>3.0000000000000001E-3</v>
      </c>
      <c r="AJ135" s="24">
        <v>0.05</v>
      </c>
      <c r="AL135" s="72" t="s">
        <v>187</v>
      </c>
      <c r="AM135" s="72"/>
      <c r="AN135" s="72"/>
      <c r="AO135" s="72"/>
      <c r="AP135" s="72"/>
      <c r="AQ135" s="72"/>
      <c r="AR135" s="72"/>
      <c r="AS135" s="72"/>
      <c r="AT135" s="72"/>
      <c r="AU135" s="72"/>
      <c r="AV135" s="72"/>
      <c r="AW135" s="72"/>
      <c r="AX135" s="72"/>
      <c r="AY135" s="72"/>
      <c r="AZ135" s="73" t="s">
        <v>188</v>
      </c>
      <c r="BA135" s="73"/>
      <c r="BB135" s="73"/>
      <c r="BC135" s="73"/>
      <c r="BD135" s="74">
        <v>30</v>
      </c>
      <c r="BE135" s="74"/>
      <c r="BF135" s="74"/>
      <c r="BG135" s="79">
        <v>0.42</v>
      </c>
      <c r="BH135" s="79"/>
      <c r="BI135" s="79"/>
      <c r="BJ135" s="79"/>
      <c r="BK135" s="79"/>
      <c r="BL135" s="24">
        <v>1.61</v>
      </c>
      <c r="BM135" s="79">
        <v>2.23</v>
      </c>
      <c r="BN135" s="79"/>
      <c r="BO135" s="24">
        <v>24.54</v>
      </c>
      <c r="BP135" s="79">
        <v>0.98</v>
      </c>
      <c r="BQ135" s="79"/>
      <c r="BR135" s="24">
        <v>15.74</v>
      </c>
      <c r="BS135" s="46">
        <v>0.219</v>
      </c>
      <c r="BT135" s="46">
        <v>1.6E-2</v>
      </c>
      <c r="BU135" s="46">
        <v>5.0000000000000001E-3</v>
      </c>
    </row>
    <row r="136" spans="1:73" ht="14.25" customHeight="1" outlineLevel="2" x14ac:dyDescent="0.2">
      <c r="A136" s="72" t="s">
        <v>44</v>
      </c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3" t="s">
        <v>45</v>
      </c>
      <c r="P136" s="73"/>
      <c r="Q136" s="73"/>
      <c r="R136" s="73"/>
      <c r="S136" s="74">
        <v>180</v>
      </c>
      <c r="T136" s="74"/>
      <c r="U136" s="74"/>
      <c r="V136" s="85">
        <v>0.3</v>
      </c>
      <c r="W136" s="85"/>
      <c r="X136" s="85"/>
      <c r="Y136" s="85"/>
      <c r="Z136" s="85"/>
      <c r="AA136" s="25">
        <v>0.01</v>
      </c>
      <c r="AB136" s="75">
        <v>24.4</v>
      </c>
      <c r="AC136" s="75"/>
      <c r="AD136" s="25">
        <v>97</v>
      </c>
      <c r="AE136" s="76">
        <v>0.28000000000000003</v>
      </c>
      <c r="AF136" s="76"/>
      <c r="AG136" s="30">
        <v>24</v>
      </c>
      <c r="AH136" s="30">
        <v>0.9</v>
      </c>
      <c r="AI136" s="30">
        <v>3.0000000000000001E-3</v>
      </c>
      <c r="AJ136" s="46">
        <v>5.0000000000000001E-3</v>
      </c>
      <c r="AL136" s="72" t="s">
        <v>189</v>
      </c>
      <c r="AM136" s="72"/>
      <c r="AN136" s="72"/>
      <c r="AO136" s="72"/>
      <c r="AP136" s="72"/>
      <c r="AQ136" s="72"/>
      <c r="AR136" s="72"/>
      <c r="AS136" s="72"/>
      <c r="AT136" s="72"/>
      <c r="AU136" s="72"/>
      <c r="AV136" s="72"/>
      <c r="AW136" s="72"/>
      <c r="AX136" s="72"/>
      <c r="AY136" s="72"/>
      <c r="AZ136" s="73" t="s">
        <v>45</v>
      </c>
      <c r="BA136" s="73"/>
      <c r="BB136" s="73"/>
      <c r="BC136" s="73"/>
      <c r="BD136" s="74">
        <v>150</v>
      </c>
      <c r="BE136" s="74"/>
      <c r="BF136" s="74"/>
      <c r="BG136" s="79">
        <v>0.23</v>
      </c>
      <c r="BH136" s="79"/>
      <c r="BI136" s="79"/>
      <c r="BJ136" s="79"/>
      <c r="BK136" s="79"/>
      <c r="BL136" s="25">
        <v>0.1</v>
      </c>
      <c r="BM136" s="75">
        <v>18.3</v>
      </c>
      <c r="BN136" s="75"/>
      <c r="BO136" s="25">
        <v>73</v>
      </c>
      <c r="BP136" s="30">
        <v>0.21</v>
      </c>
      <c r="BQ136" s="30"/>
      <c r="BR136" s="37">
        <v>18</v>
      </c>
      <c r="BS136" s="37">
        <v>0.7</v>
      </c>
      <c r="BT136" s="40">
        <v>2E-3</v>
      </c>
      <c r="BU136" s="40">
        <v>4.0000000000000001E-3</v>
      </c>
    </row>
    <row r="137" spans="1:73" ht="15" customHeight="1" outlineLevel="2" x14ac:dyDescent="0.2">
      <c r="A137" s="72" t="s">
        <v>46</v>
      </c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3" t="s">
        <v>47</v>
      </c>
      <c r="P137" s="73"/>
      <c r="Q137" s="73"/>
      <c r="R137" s="73"/>
      <c r="S137" s="74">
        <v>50</v>
      </c>
      <c r="T137" s="74"/>
      <c r="U137" s="74"/>
      <c r="V137" s="75">
        <v>3.3</v>
      </c>
      <c r="W137" s="75"/>
      <c r="X137" s="75"/>
      <c r="Y137" s="75"/>
      <c r="Z137" s="75"/>
      <c r="AA137" s="25">
        <v>0.6</v>
      </c>
      <c r="AB137" s="75">
        <v>16.7</v>
      </c>
      <c r="AC137" s="75"/>
      <c r="AD137" s="25">
        <v>87</v>
      </c>
      <c r="AE137" s="30">
        <v>0.02</v>
      </c>
      <c r="AF137" s="30"/>
      <c r="AG137" s="37">
        <v>0</v>
      </c>
      <c r="AH137" s="37">
        <v>9.6</v>
      </c>
      <c r="AI137" s="37">
        <v>5.6000000000000001E-2</v>
      </c>
      <c r="AJ137" s="40">
        <v>0.02</v>
      </c>
      <c r="AL137" s="72" t="s">
        <v>46</v>
      </c>
      <c r="AM137" s="72"/>
      <c r="AN137" s="72"/>
      <c r="AO137" s="72"/>
      <c r="AP137" s="72"/>
      <c r="AQ137" s="72"/>
      <c r="AR137" s="72"/>
      <c r="AS137" s="72"/>
      <c r="AT137" s="72"/>
      <c r="AU137" s="72"/>
      <c r="AV137" s="72"/>
      <c r="AW137" s="72"/>
      <c r="AX137" s="72"/>
      <c r="AY137" s="72"/>
      <c r="AZ137" s="73" t="s">
        <v>47</v>
      </c>
      <c r="BA137" s="73"/>
      <c r="BB137" s="73"/>
      <c r="BC137" s="73"/>
      <c r="BD137" s="74">
        <v>40</v>
      </c>
      <c r="BE137" s="74"/>
      <c r="BF137" s="74"/>
      <c r="BG137" s="75">
        <v>3.65</v>
      </c>
      <c r="BH137" s="75"/>
      <c r="BI137" s="75"/>
      <c r="BJ137" s="75"/>
      <c r="BK137" s="75"/>
      <c r="BL137" s="24">
        <v>0.38</v>
      </c>
      <c r="BM137" s="75">
        <v>23.33</v>
      </c>
      <c r="BN137" s="75"/>
      <c r="BO137" s="25">
        <v>94.4</v>
      </c>
      <c r="BP137" s="30">
        <v>0.02</v>
      </c>
      <c r="BQ137" s="30"/>
      <c r="BR137" s="37">
        <v>0</v>
      </c>
      <c r="BS137" s="37">
        <v>9.6</v>
      </c>
      <c r="BT137" s="37">
        <v>5.6000000000000001E-2</v>
      </c>
      <c r="BU137" s="40">
        <v>0.02</v>
      </c>
    </row>
    <row r="138" spans="1:73" ht="16.5" customHeight="1" outlineLevel="1" x14ac:dyDescent="0.2">
      <c r="A138" s="77" t="s">
        <v>48</v>
      </c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4">
        <f>S139+S140</f>
        <v>250</v>
      </c>
      <c r="T138" s="74"/>
      <c r="U138" s="74"/>
      <c r="V138" s="78">
        <f>-V139+V140</f>
        <v>4.25</v>
      </c>
      <c r="W138" s="78"/>
      <c r="X138" s="78"/>
      <c r="Y138" s="78"/>
      <c r="Z138" s="78"/>
      <c r="AA138" s="15">
        <f>AA139+AA140</f>
        <v>7.9</v>
      </c>
      <c r="AB138" s="78">
        <f>AB139+AB140</f>
        <v>65.800000000000011</v>
      </c>
      <c r="AC138" s="78"/>
      <c r="AD138" s="15">
        <f>AD139+AD140</f>
        <v>388.5</v>
      </c>
      <c r="AE138" s="78">
        <f>AF139+AE140</f>
        <v>1</v>
      </c>
      <c r="AF138" s="78"/>
      <c r="AG138" s="15">
        <f>AG139+AG140</f>
        <v>238.5</v>
      </c>
      <c r="AH138" s="15">
        <f>AH139+AH140</f>
        <v>1.25</v>
      </c>
      <c r="AI138" s="15">
        <f>AI139+AI140</f>
        <v>0.09</v>
      </c>
      <c r="AJ138" s="15">
        <f>AJ139+AJ140</f>
        <v>0.06</v>
      </c>
      <c r="AK138" s="59"/>
      <c r="AL138" s="77" t="s">
        <v>48</v>
      </c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74">
        <f>BD139+BD140</f>
        <v>200</v>
      </c>
      <c r="BE138" s="74"/>
      <c r="BF138" s="74"/>
      <c r="BG138" s="78">
        <f>BG139+BG140</f>
        <v>8.6999999999999993</v>
      </c>
      <c r="BH138" s="78"/>
      <c r="BI138" s="78"/>
      <c r="BJ138" s="78"/>
      <c r="BK138" s="78"/>
      <c r="BL138" s="15">
        <f>BL139+BL140</f>
        <v>4.66</v>
      </c>
      <c r="BM138" s="78">
        <f>BM139+BM140</f>
        <v>40.58</v>
      </c>
      <c r="BN138" s="78"/>
      <c r="BO138" s="15">
        <f>BO139+BO140</f>
        <v>245</v>
      </c>
      <c r="BP138" s="78">
        <f>BP139+BP140</f>
        <v>0.9</v>
      </c>
      <c r="BQ138" s="78"/>
      <c r="BR138" s="15">
        <f>BR139+BR140</f>
        <v>207.4</v>
      </c>
      <c r="BS138" s="15">
        <f>BS139+BS140</f>
        <v>0.6</v>
      </c>
      <c r="BT138" s="15">
        <f>BT139+BT140</f>
        <v>0.05</v>
      </c>
      <c r="BU138" s="15">
        <f>BU139+BU140</f>
        <v>0.2</v>
      </c>
    </row>
    <row r="139" spans="1:73" ht="15" customHeight="1" outlineLevel="2" x14ac:dyDescent="0.2">
      <c r="A139" s="72" t="s">
        <v>190</v>
      </c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3" t="s">
        <v>50</v>
      </c>
      <c r="P139" s="73"/>
      <c r="Q139" s="73"/>
      <c r="R139" s="73"/>
      <c r="S139" s="74">
        <v>50</v>
      </c>
      <c r="T139" s="74"/>
      <c r="U139" s="74"/>
      <c r="V139" s="79">
        <v>3.75</v>
      </c>
      <c r="W139" s="79"/>
      <c r="X139" s="79"/>
      <c r="Y139" s="79"/>
      <c r="Z139" s="79"/>
      <c r="AA139" s="25">
        <v>4.9000000000000004</v>
      </c>
      <c r="AB139" s="75">
        <v>37.200000000000003</v>
      </c>
      <c r="AC139" s="75"/>
      <c r="AD139" s="25">
        <v>208.5</v>
      </c>
      <c r="AE139" s="76"/>
      <c r="AF139" s="76"/>
      <c r="AG139" s="30">
        <v>14.5</v>
      </c>
      <c r="AH139" s="30">
        <v>1.05</v>
      </c>
      <c r="AI139" s="30">
        <v>0</v>
      </c>
      <c r="AJ139" s="30">
        <v>0.03</v>
      </c>
      <c r="AL139" s="72" t="s">
        <v>190</v>
      </c>
      <c r="AM139" s="72"/>
      <c r="AN139" s="72"/>
      <c r="AO139" s="72"/>
      <c r="AP139" s="72"/>
      <c r="AQ139" s="72"/>
      <c r="AR139" s="72"/>
      <c r="AS139" s="72"/>
      <c r="AT139" s="72"/>
      <c r="AU139" s="72"/>
      <c r="AV139" s="72"/>
      <c r="AW139" s="72"/>
      <c r="AX139" s="72"/>
      <c r="AY139" s="72"/>
      <c r="AZ139" s="73" t="s">
        <v>50</v>
      </c>
      <c r="BA139" s="73"/>
      <c r="BB139" s="73"/>
      <c r="BC139" s="73"/>
      <c r="BD139" s="74">
        <v>20</v>
      </c>
      <c r="BE139" s="74"/>
      <c r="BF139" s="74"/>
      <c r="BG139" s="75">
        <v>1.5</v>
      </c>
      <c r="BH139" s="75"/>
      <c r="BI139" s="75"/>
      <c r="BJ139" s="75"/>
      <c r="BK139" s="75"/>
      <c r="BL139" s="24">
        <v>1.96</v>
      </c>
      <c r="BM139" s="75">
        <v>14.88</v>
      </c>
      <c r="BN139" s="75"/>
      <c r="BO139" s="25">
        <v>83</v>
      </c>
      <c r="BP139" s="30">
        <v>0</v>
      </c>
      <c r="BQ139" s="30"/>
      <c r="BR139" s="30">
        <v>5.8</v>
      </c>
      <c r="BS139" s="30">
        <v>0.42</v>
      </c>
      <c r="BT139" s="30">
        <v>0</v>
      </c>
      <c r="BU139" s="30">
        <v>0.01</v>
      </c>
    </row>
    <row r="140" spans="1:73" ht="15" customHeight="1" outlineLevel="2" x14ac:dyDescent="0.2">
      <c r="A140" s="72" t="s">
        <v>52</v>
      </c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3" t="s">
        <v>53</v>
      </c>
      <c r="P140" s="73"/>
      <c r="Q140" s="73"/>
      <c r="R140" s="73"/>
      <c r="S140" s="74">
        <v>200</v>
      </c>
      <c r="T140" s="74"/>
      <c r="U140" s="74"/>
      <c r="V140" s="75">
        <v>8</v>
      </c>
      <c r="W140" s="75"/>
      <c r="X140" s="75"/>
      <c r="Y140" s="75"/>
      <c r="Z140" s="75"/>
      <c r="AA140" s="25">
        <v>3</v>
      </c>
      <c r="AB140" s="75">
        <v>28.6</v>
      </c>
      <c r="AC140" s="75"/>
      <c r="AD140" s="25">
        <v>180</v>
      </c>
      <c r="AE140" s="75">
        <v>1</v>
      </c>
      <c r="AF140" s="75"/>
      <c r="AG140" s="25">
        <v>224</v>
      </c>
      <c r="AH140" s="24">
        <v>0.2</v>
      </c>
      <c r="AI140" s="24">
        <v>0.09</v>
      </c>
      <c r="AJ140" s="25">
        <v>0.03</v>
      </c>
      <c r="AL140" s="72" t="s">
        <v>171</v>
      </c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3" t="s">
        <v>53</v>
      </c>
      <c r="BA140" s="73"/>
      <c r="BB140" s="73"/>
      <c r="BC140" s="73"/>
      <c r="BD140" s="74">
        <v>180</v>
      </c>
      <c r="BE140" s="74"/>
      <c r="BF140" s="74"/>
      <c r="BG140" s="75">
        <v>7.2</v>
      </c>
      <c r="BH140" s="75"/>
      <c r="BI140" s="75"/>
      <c r="BJ140" s="75"/>
      <c r="BK140" s="75"/>
      <c r="BL140" s="25">
        <v>2.7</v>
      </c>
      <c r="BM140" s="75">
        <v>25.7</v>
      </c>
      <c r="BN140" s="75"/>
      <c r="BO140" s="25">
        <v>162</v>
      </c>
      <c r="BP140" s="79">
        <v>0.9</v>
      </c>
      <c r="BQ140" s="79"/>
      <c r="BR140" s="37">
        <v>201.6</v>
      </c>
      <c r="BS140" s="38">
        <v>0.18</v>
      </c>
      <c r="BT140" s="38">
        <v>0.05</v>
      </c>
      <c r="BU140" s="38">
        <v>0.19</v>
      </c>
    </row>
    <row r="141" spans="1:73" ht="19.5" customHeight="1" outlineLevel="1" x14ac:dyDescent="0.2">
      <c r="A141" s="77" t="s">
        <v>55</v>
      </c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4">
        <f>S142+S143+S144</f>
        <v>450</v>
      </c>
      <c r="T141" s="74"/>
      <c r="U141" s="74"/>
      <c r="V141" s="78">
        <f>V142+V143+V144</f>
        <v>33.605000000000004</v>
      </c>
      <c r="W141" s="78"/>
      <c r="X141" s="78"/>
      <c r="Y141" s="78"/>
      <c r="Z141" s="78"/>
      <c r="AA141" s="15">
        <f>AA142++AA143+AA144</f>
        <v>18.564999999999998</v>
      </c>
      <c r="AB141" s="78">
        <f>AB142++AB143+AB144</f>
        <v>69.650000000000006</v>
      </c>
      <c r="AC141" s="78"/>
      <c r="AD141" s="15">
        <f>AD142+AD143+AD144</f>
        <v>585.93000000000006</v>
      </c>
      <c r="AE141" s="78">
        <f>AE142+AF143+AF144</f>
        <v>0.75</v>
      </c>
      <c r="AF141" s="78"/>
      <c r="AG141" s="15">
        <f>AG142+AG143+AG144</f>
        <v>259.8</v>
      </c>
      <c r="AH141" s="15">
        <f>AH142+AH143+AH144</f>
        <v>11.219999999999999</v>
      </c>
      <c r="AI141" s="16">
        <f>AI142+AI143+AI144</f>
        <v>0.17599999999999999</v>
      </c>
      <c r="AJ141" s="16">
        <f>AJ142+AJ143+AJ144</f>
        <v>0.46</v>
      </c>
      <c r="AL141" s="77" t="s">
        <v>55</v>
      </c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  <c r="AY141" s="77"/>
      <c r="AZ141" s="77"/>
      <c r="BA141" s="77"/>
      <c r="BB141" s="77"/>
      <c r="BC141" s="77"/>
      <c r="BD141" s="74">
        <f>BD142+BD143+BD144</f>
        <v>380</v>
      </c>
      <c r="BE141" s="74"/>
      <c r="BF141" s="74"/>
      <c r="BG141" s="78">
        <f>BG142++BG143+BG144</f>
        <v>31.79</v>
      </c>
      <c r="BH141" s="78"/>
      <c r="BI141" s="78"/>
      <c r="BJ141" s="78"/>
      <c r="BK141" s="78"/>
      <c r="BL141" s="15">
        <f>BL142+BL143+BL144</f>
        <v>14.34</v>
      </c>
      <c r="BM141" s="78">
        <f>BM142+BM143+BM144</f>
        <v>57.010000000000005</v>
      </c>
      <c r="BN141" s="78"/>
      <c r="BO141" s="15">
        <f>BO142+BO143+BO144</f>
        <v>373.93</v>
      </c>
      <c r="BP141" s="78">
        <f>BP142+BP143+BP144</f>
        <v>15.54</v>
      </c>
      <c r="BQ141" s="78"/>
      <c r="BR141" s="15">
        <f>BR142+BR143+BR144</f>
        <v>146.5</v>
      </c>
      <c r="BS141" s="15">
        <f>BS142++BS143+BS144</f>
        <v>10.270999999999999</v>
      </c>
      <c r="BT141" s="15">
        <f>BT142++BT143+BT144</f>
        <v>0.156</v>
      </c>
      <c r="BU141" s="15">
        <f>BU142++BU143+BU144</f>
        <v>0.32</v>
      </c>
    </row>
    <row r="142" spans="1:73" ht="17.25" customHeight="1" outlineLevel="2" x14ac:dyDescent="0.2">
      <c r="A142" s="72" t="s">
        <v>191</v>
      </c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3" t="s">
        <v>192</v>
      </c>
      <c r="P142" s="73"/>
      <c r="Q142" s="73"/>
      <c r="R142" s="73"/>
      <c r="S142" s="74">
        <v>210</v>
      </c>
      <c r="T142" s="74"/>
      <c r="U142" s="74"/>
      <c r="V142" s="75">
        <v>30.215</v>
      </c>
      <c r="W142" s="75"/>
      <c r="X142" s="75"/>
      <c r="Y142" s="75"/>
      <c r="Z142" s="75"/>
      <c r="AA142" s="25">
        <v>18.125</v>
      </c>
      <c r="AB142" s="79">
        <v>34.14</v>
      </c>
      <c r="AC142" s="79"/>
      <c r="AD142" s="25">
        <v>426</v>
      </c>
      <c r="AE142" s="75">
        <v>0.75</v>
      </c>
      <c r="AF142" s="75"/>
      <c r="AG142" s="25">
        <v>259.8</v>
      </c>
      <c r="AH142" s="25">
        <v>1.62</v>
      </c>
      <c r="AI142" s="24">
        <v>0.12</v>
      </c>
      <c r="AJ142" s="24">
        <v>0.44</v>
      </c>
      <c r="AL142" s="72" t="s">
        <v>193</v>
      </c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3" t="s">
        <v>192</v>
      </c>
      <c r="BA142" s="73"/>
      <c r="BB142" s="73"/>
      <c r="BC142" s="73"/>
      <c r="BD142" s="74">
        <v>170</v>
      </c>
      <c r="BE142" s="74"/>
      <c r="BF142" s="74"/>
      <c r="BG142" s="75">
        <v>28.4</v>
      </c>
      <c r="BH142" s="75"/>
      <c r="BI142" s="75"/>
      <c r="BJ142" s="75"/>
      <c r="BK142" s="75"/>
      <c r="BL142" s="25">
        <v>13.9</v>
      </c>
      <c r="BM142" s="75">
        <v>21.5</v>
      </c>
      <c r="BN142" s="75"/>
      <c r="BO142" s="25">
        <v>214</v>
      </c>
      <c r="BP142" s="75">
        <v>0.4</v>
      </c>
      <c r="BQ142" s="75"/>
      <c r="BR142" s="25">
        <v>146.5</v>
      </c>
      <c r="BS142" s="25">
        <v>0.67100000000000004</v>
      </c>
      <c r="BT142" s="25">
        <v>0.1</v>
      </c>
      <c r="BU142" s="25">
        <v>0.3</v>
      </c>
    </row>
    <row r="143" spans="1:73" ht="15.75" customHeight="1" outlineLevel="2" x14ac:dyDescent="0.2">
      <c r="A143" s="72" t="s">
        <v>63</v>
      </c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3" t="s">
        <v>100</v>
      </c>
      <c r="P143" s="73"/>
      <c r="Q143" s="73"/>
      <c r="R143" s="73"/>
      <c r="S143" s="74">
        <v>200</v>
      </c>
      <c r="T143" s="74"/>
      <c r="U143" s="74"/>
      <c r="V143" s="79">
        <v>0.19</v>
      </c>
      <c r="W143" s="79"/>
      <c r="X143" s="79"/>
      <c r="Y143" s="79"/>
      <c r="Z143" s="79"/>
      <c r="AA143" s="30">
        <v>0.04</v>
      </c>
      <c r="AB143" s="75">
        <v>16.21</v>
      </c>
      <c r="AC143" s="75"/>
      <c r="AD143" s="25">
        <v>65.930000000000007</v>
      </c>
      <c r="AE143" s="82">
        <v>15.12</v>
      </c>
      <c r="AF143" s="82"/>
      <c r="AG143" s="25">
        <v>0</v>
      </c>
      <c r="AH143" s="24">
        <v>0</v>
      </c>
      <c r="AI143" s="25">
        <v>0</v>
      </c>
      <c r="AJ143" s="25">
        <v>0</v>
      </c>
      <c r="AL143" s="72" t="s">
        <v>63</v>
      </c>
      <c r="AM143" s="72"/>
      <c r="AN143" s="72"/>
      <c r="AO143" s="72"/>
      <c r="AP143" s="72"/>
      <c r="AQ143" s="72"/>
      <c r="AR143" s="72"/>
      <c r="AS143" s="72"/>
      <c r="AT143" s="72"/>
      <c r="AU143" s="72"/>
      <c r="AV143" s="72"/>
      <c r="AW143" s="72"/>
      <c r="AX143" s="72"/>
      <c r="AY143" s="72"/>
      <c r="AZ143" s="73" t="s">
        <v>100</v>
      </c>
      <c r="BA143" s="73"/>
      <c r="BB143" s="73"/>
      <c r="BC143" s="73"/>
      <c r="BD143" s="74">
        <v>180</v>
      </c>
      <c r="BE143" s="74"/>
      <c r="BF143" s="74"/>
      <c r="BG143" s="75">
        <v>0.19</v>
      </c>
      <c r="BH143" s="75"/>
      <c r="BI143" s="75"/>
      <c r="BJ143" s="75"/>
      <c r="BK143" s="75"/>
      <c r="BL143" s="30">
        <v>0.04</v>
      </c>
      <c r="BM143" s="75">
        <v>16.21</v>
      </c>
      <c r="BN143" s="75"/>
      <c r="BO143" s="25">
        <v>65.930000000000007</v>
      </c>
      <c r="BP143" s="75">
        <v>15.12</v>
      </c>
      <c r="BQ143" s="75"/>
      <c r="BR143" s="25">
        <v>0</v>
      </c>
      <c r="BS143" s="25">
        <v>0</v>
      </c>
      <c r="BT143" s="25">
        <v>0</v>
      </c>
      <c r="BU143" s="25">
        <v>0</v>
      </c>
    </row>
    <row r="144" spans="1:73" ht="17.25" customHeight="1" outlineLevel="2" x14ac:dyDescent="0.2">
      <c r="A144" s="72" t="s">
        <v>64</v>
      </c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3" t="s">
        <v>65</v>
      </c>
      <c r="P144" s="73"/>
      <c r="Q144" s="73"/>
      <c r="R144" s="73"/>
      <c r="S144" s="74">
        <v>40</v>
      </c>
      <c r="T144" s="74"/>
      <c r="U144" s="74"/>
      <c r="V144" s="75">
        <v>3.2</v>
      </c>
      <c r="W144" s="75"/>
      <c r="X144" s="75"/>
      <c r="Y144" s="75"/>
      <c r="Z144" s="75"/>
      <c r="AA144" s="25">
        <v>0.4</v>
      </c>
      <c r="AB144" s="75">
        <v>19.3</v>
      </c>
      <c r="AC144" s="75"/>
      <c r="AD144" s="25">
        <v>94</v>
      </c>
      <c r="AE144" s="30">
        <v>0.02</v>
      </c>
      <c r="AF144" s="30"/>
      <c r="AG144" s="37">
        <v>0</v>
      </c>
      <c r="AH144" s="37">
        <v>9.6</v>
      </c>
      <c r="AI144" s="37">
        <v>5.6000000000000001E-2</v>
      </c>
      <c r="AJ144" s="40">
        <v>0.02</v>
      </c>
      <c r="AL144" s="72" t="s">
        <v>64</v>
      </c>
      <c r="AM144" s="72"/>
      <c r="AN144" s="72"/>
      <c r="AO144" s="72"/>
      <c r="AP144" s="72"/>
      <c r="AQ144" s="72"/>
      <c r="AR144" s="72"/>
      <c r="AS144" s="72"/>
      <c r="AT144" s="72"/>
      <c r="AU144" s="72"/>
      <c r="AV144" s="72"/>
      <c r="AW144" s="72"/>
      <c r="AX144" s="72"/>
      <c r="AY144" s="72"/>
      <c r="AZ144" s="73" t="s">
        <v>65</v>
      </c>
      <c r="BA144" s="73"/>
      <c r="BB144" s="73"/>
      <c r="BC144" s="73"/>
      <c r="BD144" s="74">
        <v>30</v>
      </c>
      <c r="BE144" s="74"/>
      <c r="BF144" s="74"/>
      <c r="BG144" s="75">
        <v>3.2</v>
      </c>
      <c r="BH144" s="75"/>
      <c r="BI144" s="75"/>
      <c r="BJ144" s="75"/>
      <c r="BK144" s="75"/>
      <c r="BL144" s="25">
        <v>0.4</v>
      </c>
      <c r="BM144" s="75">
        <v>19.3</v>
      </c>
      <c r="BN144" s="75"/>
      <c r="BO144" s="25">
        <v>94</v>
      </c>
      <c r="BP144" s="76">
        <v>0.02</v>
      </c>
      <c r="BQ144" s="76"/>
      <c r="BR144" s="37">
        <v>0</v>
      </c>
      <c r="BS144" s="37">
        <v>9.6</v>
      </c>
      <c r="BT144" s="37">
        <v>5.6000000000000001E-2</v>
      </c>
      <c r="BU144" s="40">
        <v>0.02</v>
      </c>
    </row>
    <row r="145" spans="1:73" ht="18" customHeight="1" x14ac:dyDescent="0.2">
      <c r="A145" s="87" t="s">
        <v>194</v>
      </c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8" t="e">
        <f>S146+S150+S152+S159+S162</f>
        <v>#REF!</v>
      </c>
      <c r="T145" s="88"/>
      <c r="U145" s="88"/>
      <c r="V145" s="89">
        <f>V146+V150+V152+V159+V162</f>
        <v>86.47399999999999</v>
      </c>
      <c r="W145" s="89"/>
      <c r="X145" s="89"/>
      <c r="Y145" s="89"/>
      <c r="Z145" s="89"/>
      <c r="AA145" s="7">
        <f>AA146+AA150+AA152+AA159+AA162</f>
        <v>79.028999999999996</v>
      </c>
      <c r="AB145" s="89">
        <f>AB146+AB150+AB152+AB159+AB162</f>
        <v>255.16000000000003</v>
      </c>
      <c r="AC145" s="89"/>
      <c r="AD145" s="8">
        <f>AD146+AD150+AD152+AD159+AD162</f>
        <v>1791.4</v>
      </c>
      <c r="AE145" s="89">
        <f>AE146+AE150+AE152+AE159+AE162</f>
        <v>27.856999999999999</v>
      </c>
      <c r="AF145" s="89"/>
      <c r="AG145" s="7">
        <f>AG146+AG150+AG152+AG159+AG162</f>
        <v>962.33999999999992</v>
      </c>
      <c r="AH145" s="7">
        <f>AH146+AH150+AH152+AH159+AH162</f>
        <v>109.37499999999999</v>
      </c>
      <c r="AI145" s="60">
        <f>AI146+AI150+AI152+AI159+AI162</f>
        <v>0.88100000000000001</v>
      </c>
      <c r="AJ145" s="60">
        <f>AJ146+AJ150+AJ152+AJ159+AJ162</f>
        <v>0.89239999999999997</v>
      </c>
      <c r="AL145" s="87" t="s">
        <v>194</v>
      </c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  <c r="BD145" s="104">
        <f>BD146+BD150+BD152+BD159+BD162</f>
        <v>1605</v>
      </c>
      <c r="BE145" s="104"/>
      <c r="BF145" s="104"/>
      <c r="BG145" s="105">
        <f>BG146+BG150+BG152+BG159+BG162</f>
        <v>79.316999999999993</v>
      </c>
      <c r="BH145" s="105"/>
      <c r="BI145" s="105"/>
      <c r="BJ145" s="105"/>
      <c r="BK145" s="105"/>
      <c r="BL145" s="53">
        <f>BL146+BL150+BL152+BL159+BL162</f>
        <v>125.67099999999996</v>
      </c>
      <c r="BM145" s="105">
        <f>BM146+BM150+BM152+BM159+BM162</f>
        <v>234.464</v>
      </c>
      <c r="BN145" s="105"/>
      <c r="BO145" s="54">
        <f>BO146+BO150+BO152+BO159+BO162</f>
        <v>1557.8</v>
      </c>
      <c r="BP145" s="105">
        <f>BP146+BP150+BP152+BP159+BP162</f>
        <v>31.094999999999995</v>
      </c>
      <c r="BQ145" s="105"/>
      <c r="BR145" s="13">
        <f>BR146+BR150+BR152+BR159+BR162</f>
        <v>877.87200000000007</v>
      </c>
      <c r="BS145" s="13">
        <f>BS146+BS150+BS152+BS159+BS162</f>
        <v>76.859000000000009</v>
      </c>
      <c r="BT145" s="13">
        <f>BT146+BT150+BT152+BT159+BT162</f>
        <v>1.1279999999999999</v>
      </c>
      <c r="BU145" s="13">
        <f>BU146+BU150+BU152+BU159+BU162</f>
        <v>0.65400000000000003</v>
      </c>
    </row>
    <row r="146" spans="1:73" ht="18" customHeight="1" outlineLevel="1" x14ac:dyDescent="0.2">
      <c r="A146" s="77" t="s">
        <v>20</v>
      </c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4">
        <f>S147+S148+S149</f>
        <v>405</v>
      </c>
      <c r="T146" s="74"/>
      <c r="U146" s="74"/>
      <c r="V146" s="78">
        <f>V147+V148+V149</f>
        <v>12.66</v>
      </c>
      <c r="W146" s="78"/>
      <c r="X146" s="78"/>
      <c r="Y146" s="78"/>
      <c r="Z146" s="78"/>
      <c r="AA146" s="15">
        <f>AA147+AA148+AA149</f>
        <v>17.785</v>
      </c>
      <c r="AB146" s="78">
        <f>AB147+AB148+AB149</f>
        <v>50.37</v>
      </c>
      <c r="AC146" s="78"/>
      <c r="AD146" s="15">
        <f>AD147+AD148+AD149</f>
        <v>432.5</v>
      </c>
      <c r="AE146" s="78">
        <f>AE147+AF148+AE149</f>
        <v>2.99</v>
      </c>
      <c r="AF146" s="78"/>
      <c r="AG146" s="15">
        <f>AG147+AG148+AG149</f>
        <v>336.62</v>
      </c>
      <c r="AH146" s="15">
        <f>AH147+AH148+AH149</f>
        <v>82.91</v>
      </c>
      <c r="AI146" s="16">
        <f>AI147+AI148+AI149</f>
        <v>0.2</v>
      </c>
      <c r="AJ146" s="16">
        <f>AJ147+AJ148+AJ149</f>
        <v>8.4000000000000005E-2</v>
      </c>
      <c r="AL146" s="77" t="s">
        <v>20</v>
      </c>
      <c r="AM146" s="77"/>
      <c r="AN146" s="77"/>
      <c r="AO146" s="77"/>
      <c r="AP146" s="77"/>
      <c r="AQ146" s="77"/>
      <c r="AR146" s="77"/>
      <c r="AS146" s="77"/>
      <c r="AT146" s="77"/>
      <c r="AU146" s="77"/>
      <c r="AV146" s="77"/>
      <c r="AW146" s="77"/>
      <c r="AX146" s="77"/>
      <c r="AY146" s="77"/>
      <c r="AZ146" s="77"/>
      <c r="BA146" s="77"/>
      <c r="BB146" s="77"/>
      <c r="BC146" s="77"/>
      <c r="BD146" s="74">
        <f>BD147+BD148+BD149</f>
        <v>365</v>
      </c>
      <c r="BE146" s="74"/>
      <c r="BF146" s="74"/>
      <c r="BG146" s="78">
        <f>BG147+BG148+BG149</f>
        <v>10.969999999999999</v>
      </c>
      <c r="BH146" s="78"/>
      <c r="BI146" s="78"/>
      <c r="BJ146" s="78"/>
      <c r="BK146" s="78"/>
      <c r="BL146" s="15">
        <f>BL147+BL148+BL149</f>
        <v>14.88</v>
      </c>
      <c r="BM146" s="78">
        <f>BM147+BM148+BM149</f>
        <v>45.25</v>
      </c>
      <c r="BN146" s="78"/>
      <c r="BO146" s="15">
        <f>BO147+BO148+BO149</f>
        <v>345.1</v>
      </c>
      <c r="BP146" s="78">
        <f>BP147+BP148+BP149</f>
        <v>2.58</v>
      </c>
      <c r="BQ146" s="78"/>
      <c r="BR146" s="56">
        <f>BR147+BR148+BR149</f>
        <v>374.92</v>
      </c>
      <c r="BS146" s="56">
        <f>BS147+BS148+BS149</f>
        <v>43.15</v>
      </c>
      <c r="BT146" s="56">
        <f>BT147+BT148+BT149</f>
        <v>0.18</v>
      </c>
      <c r="BU146" s="56">
        <f>BU147+BU148+BU149</f>
        <v>0.16</v>
      </c>
    </row>
    <row r="147" spans="1:73" ht="27" customHeight="1" outlineLevel="2" x14ac:dyDescent="0.2">
      <c r="A147" s="72" t="s">
        <v>195</v>
      </c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3" t="s">
        <v>196</v>
      </c>
      <c r="P147" s="73"/>
      <c r="Q147" s="73"/>
      <c r="R147" s="73"/>
      <c r="S147" s="74">
        <v>180</v>
      </c>
      <c r="T147" s="74"/>
      <c r="U147" s="74"/>
      <c r="V147" s="75">
        <v>6.1</v>
      </c>
      <c r="W147" s="75"/>
      <c r="X147" s="75"/>
      <c r="Y147" s="75"/>
      <c r="Z147" s="75"/>
      <c r="AA147" s="25">
        <v>8</v>
      </c>
      <c r="AB147" s="75">
        <v>21.86</v>
      </c>
      <c r="AC147" s="75"/>
      <c r="AD147" s="25">
        <v>185</v>
      </c>
      <c r="AE147" s="79">
        <v>1.95</v>
      </c>
      <c r="AF147" s="79"/>
      <c r="AG147" s="25">
        <v>111.8</v>
      </c>
      <c r="AH147" s="25">
        <v>82</v>
      </c>
      <c r="AI147" s="46">
        <v>0.13</v>
      </c>
      <c r="AJ147" s="46">
        <v>0.04</v>
      </c>
      <c r="AL147" s="72" t="s">
        <v>195</v>
      </c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3" t="s">
        <v>196</v>
      </c>
      <c r="BA147" s="73"/>
      <c r="BB147" s="73"/>
      <c r="BC147" s="73"/>
      <c r="BD147" s="74">
        <v>150</v>
      </c>
      <c r="BE147" s="74"/>
      <c r="BF147" s="74"/>
      <c r="BG147" s="75">
        <v>4.76</v>
      </c>
      <c r="BH147" s="75"/>
      <c r="BI147" s="75"/>
      <c r="BJ147" s="75"/>
      <c r="BK147" s="75"/>
      <c r="BL147" s="25">
        <v>6.38</v>
      </c>
      <c r="BM147" s="75">
        <v>16.399999999999999</v>
      </c>
      <c r="BN147" s="75"/>
      <c r="BO147" s="25">
        <v>140</v>
      </c>
      <c r="BP147" s="75">
        <v>1.46</v>
      </c>
      <c r="BQ147" s="75"/>
      <c r="BR147" s="26">
        <v>188.9</v>
      </c>
      <c r="BS147" s="26">
        <v>0.82</v>
      </c>
      <c r="BT147" s="26">
        <v>0.13</v>
      </c>
      <c r="BU147" s="26">
        <v>0.04</v>
      </c>
    </row>
    <row r="148" spans="1:73" ht="15.75" customHeight="1" outlineLevel="2" x14ac:dyDescent="0.2">
      <c r="A148" s="72" t="s">
        <v>197</v>
      </c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3" t="s">
        <v>109</v>
      </c>
      <c r="P148" s="73"/>
      <c r="Q148" s="73"/>
      <c r="R148" s="73"/>
      <c r="S148" s="74">
        <v>45</v>
      </c>
      <c r="T148" s="74"/>
      <c r="U148" s="74"/>
      <c r="V148" s="75">
        <v>5.0599999999999996</v>
      </c>
      <c r="W148" s="75"/>
      <c r="X148" s="75"/>
      <c r="Y148" s="75"/>
      <c r="Z148" s="75"/>
      <c r="AA148" s="25">
        <v>7</v>
      </c>
      <c r="AB148" s="75">
        <v>14.62</v>
      </c>
      <c r="AC148" s="75"/>
      <c r="AD148" s="25">
        <v>145</v>
      </c>
      <c r="AE148" s="79">
        <v>0.19</v>
      </c>
      <c r="AF148" s="79"/>
      <c r="AG148" s="24">
        <v>126.6</v>
      </c>
      <c r="AH148" s="24">
        <v>0.47</v>
      </c>
      <c r="AI148" s="24">
        <v>0.03</v>
      </c>
      <c r="AJ148" s="24">
        <v>0.03</v>
      </c>
      <c r="AL148" s="72" t="s">
        <v>108</v>
      </c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3" t="s">
        <v>109</v>
      </c>
      <c r="BA148" s="73"/>
      <c r="BB148" s="73"/>
      <c r="BC148" s="73"/>
      <c r="BD148" s="74">
        <v>35</v>
      </c>
      <c r="BE148" s="74"/>
      <c r="BF148" s="74"/>
      <c r="BG148" s="75">
        <v>3.61</v>
      </c>
      <c r="BH148" s="75"/>
      <c r="BI148" s="75"/>
      <c r="BJ148" s="75"/>
      <c r="BK148" s="75"/>
      <c r="BL148" s="25">
        <v>5.4</v>
      </c>
      <c r="BM148" s="75">
        <v>9.75</v>
      </c>
      <c r="BN148" s="75"/>
      <c r="BO148" s="25">
        <v>106</v>
      </c>
      <c r="BP148" s="79">
        <v>0.14000000000000001</v>
      </c>
      <c r="BQ148" s="79"/>
      <c r="BR148" s="24">
        <v>94.48</v>
      </c>
      <c r="BS148" s="24">
        <v>0.33</v>
      </c>
      <c r="BT148" s="24">
        <v>0.02</v>
      </c>
      <c r="BU148" s="24">
        <v>0.01</v>
      </c>
    </row>
    <row r="149" spans="1:73" ht="17.25" customHeight="1" outlineLevel="2" x14ac:dyDescent="0.2">
      <c r="A149" s="72" t="s">
        <v>198</v>
      </c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3" t="s">
        <v>111</v>
      </c>
      <c r="P149" s="73"/>
      <c r="Q149" s="73"/>
      <c r="R149" s="73"/>
      <c r="S149" s="74">
        <v>180</v>
      </c>
      <c r="T149" s="74"/>
      <c r="U149" s="74"/>
      <c r="V149" s="82">
        <f t="shared" ref="V149:V150" si="1">V150</f>
        <v>1.5</v>
      </c>
      <c r="W149" s="82"/>
      <c r="X149" s="82"/>
      <c r="Y149" s="82"/>
      <c r="Z149" s="82"/>
      <c r="AA149" s="46">
        <v>2.7850000000000001</v>
      </c>
      <c r="AB149" s="82">
        <v>13.89</v>
      </c>
      <c r="AC149" s="82"/>
      <c r="AD149" s="46">
        <v>102.5</v>
      </c>
      <c r="AE149" s="82">
        <v>1.04</v>
      </c>
      <c r="AF149" s="82"/>
      <c r="AG149" s="46">
        <v>98.22</v>
      </c>
      <c r="AH149" s="46">
        <v>0.44</v>
      </c>
      <c r="AI149" s="46">
        <v>0.04</v>
      </c>
      <c r="AJ149" s="46">
        <v>1.4E-2</v>
      </c>
      <c r="AL149" s="72" t="s">
        <v>198</v>
      </c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3" t="s">
        <v>111</v>
      </c>
      <c r="BA149" s="73"/>
      <c r="BB149" s="73"/>
      <c r="BC149" s="73"/>
      <c r="BD149" s="74">
        <v>180</v>
      </c>
      <c r="BE149" s="74"/>
      <c r="BF149" s="74"/>
      <c r="BG149" s="75">
        <v>2.6</v>
      </c>
      <c r="BH149" s="75"/>
      <c r="BI149" s="75"/>
      <c r="BJ149" s="75"/>
      <c r="BK149" s="75"/>
      <c r="BL149" s="25">
        <v>3.1</v>
      </c>
      <c r="BM149" s="75">
        <v>19.100000000000001</v>
      </c>
      <c r="BN149" s="75"/>
      <c r="BO149" s="25">
        <v>99.1</v>
      </c>
      <c r="BP149" s="79">
        <v>0.98</v>
      </c>
      <c r="BQ149" s="79"/>
      <c r="BR149" s="24">
        <v>91.54</v>
      </c>
      <c r="BS149" s="24">
        <v>42</v>
      </c>
      <c r="BT149" s="24">
        <v>0.03</v>
      </c>
      <c r="BU149" s="24">
        <v>0.11</v>
      </c>
    </row>
    <row r="150" spans="1:73" ht="15.75" customHeight="1" outlineLevel="1" x14ac:dyDescent="0.2">
      <c r="A150" s="77" t="s">
        <v>33</v>
      </c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4">
        <v>150</v>
      </c>
      <c r="T150" s="74"/>
      <c r="U150" s="74"/>
      <c r="V150" s="78">
        <f t="shared" si="1"/>
        <v>1.5</v>
      </c>
      <c r="W150" s="78"/>
      <c r="X150" s="78"/>
      <c r="Y150" s="78"/>
      <c r="Z150" s="78"/>
      <c r="AA150" s="15">
        <f>AA151</f>
        <v>0.5</v>
      </c>
      <c r="AB150" s="78">
        <f>AB151</f>
        <v>21</v>
      </c>
      <c r="AC150" s="78"/>
      <c r="AD150" s="15">
        <f>AD151</f>
        <v>94.5</v>
      </c>
      <c r="AE150" s="78">
        <f>AE151</f>
        <v>10</v>
      </c>
      <c r="AF150" s="78"/>
      <c r="AG150" s="15">
        <f>AG151</f>
        <v>8</v>
      </c>
      <c r="AH150" s="15">
        <f>AH151</f>
        <v>0.6</v>
      </c>
      <c r="AI150" s="15">
        <f>AI151</f>
        <v>0.04</v>
      </c>
      <c r="AJ150" s="15">
        <f>AJ151</f>
        <v>0.05</v>
      </c>
      <c r="AL150" s="77" t="s">
        <v>33</v>
      </c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77"/>
      <c r="BA150" s="77"/>
      <c r="BB150" s="77"/>
      <c r="BC150" s="77"/>
      <c r="BD150" s="74">
        <v>170</v>
      </c>
      <c r="BE150" s="74"/>
      <c r="BF150" s="74"/>
      <c r="BG150" s="78">
        <f>BG151</f>
        <v>1.5</v>
      </c>
      <c r="BH150" s="78"/>
      <c r="BI150" s="78"/>
      <c r="BJ150" s="78"/>
      <c r="BK150" s="78"/>
      <c r="BL150" s="15">
        <f>BL151</f>
        <v>0.5</v>
      </c>
      <c r="BM150" s="78">
        <f>BM151</f>
        <v>21</v>
      </c>
      <c r="BN150" s="78"/>
      <c r="BO150" s="15">
        <f>BO151</f>
        <v>94.5</v>
      </c>
      <c r="BP150" s="78">
        <f>BP151</f>
        <v>10</v>
      </c>
      <c r="BQ150" s="78"/>
      <c r="BR150" s="56">
        <f>BR151</f>
        <v>8</v>
      </c>
      <c r="BS150" s="56">
        <f>BS151</f>
        <v>0.6</v>
      </c>
      <c r="BT150" s="56">
        <f>BT151</f>
        <v>0.04</v>
      </c>
      <c r="BU150" s="56">
        <f>BU151</f>
        <v>0.05</v>
      </c>
    </row>
    <row r="151" spans="1:73" ht="17.25" customHeight="1" outlineLevel="2" x14ac:dyDescent="0.2">
      <c r="A151" s="72" t="s">
        <v>75</v>
      </c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3" t="s">
        <v>112</v>
      </c>
      <c r="P151" s="73"/>
      <c r="Q151" s="73"/>
      <c r="R151" s="73"/>
      <c r="S151" s="74">
        <v>100</v>
      </c>
      <c r="T151" s="74"/>
      <c r="U151" s="74"/>
      <c r="V151" s="75">
        <v>1.5</v>
      </c>
      <c r="W151" s="75"/>
      <c r="X151" s="75"/>
      <c r="Y151" s="75"/>
      <c r="Z151" s="75"/>
      <c r="AA151" s="25">
        <v>0.5</v>
      </c>
      <c r="AB151" s="75">
        <v>21</v>
      </c>
      <c r="AC151" s="75"/>
      <c r="AD151" s="25">
        <v>94.5</v>
      </c>
      <c r="AE151" s="75">
        <v>10</v>
      </c>
      <c r="AF151" s="75"/>
      <c r="AG151" s="25">
        <v>8</v>
      </c>
      <c r="AH151" s="25">
        <v>0.6</v>
      </c>
      <c r="AI151" s="24">
        <v>0.04</v>
      </c>
      <c r="AJ151" s="24">
        <v>0.05</v>
      </c>
      <c r="AL151" s="72" t="s">
        <v>75</v>
      </c>
      <c r="AM151" s="72"/>
      <c r="AN151" s="72"/>
      <c r="AO151" s="72"/>
      <c r="AP151" s="72"/>
      <c r="AQ151" s="72"/>
      <c r="AR151" s="72"/>
      <c r="AS151" s="72"/>
      <c r="AT151" s="72"/>
      <c r="AU151" s="72"/>
      <c r="AV151" s="72"/>
      <c r="AW151" s="72"/>
      <c r="AX151" s="72"/>
      <c r="AY151" s="72"/>
      <c r="AZ151" s="73" t="s">
        <v>112</v>
      </c>
      <c r="BA151" s="73"/>
      <c r="BB151" s="73"/>
      <c r="BC151" s="73"/>
      <c r="BD151" s="74">
        <v>100</v>
      </c>
      <c r="BE151" s="74"/>
      <c r="BF151" s="74"/>
      <c r="BG151" s="75">
        <v>1.5</v>
      </c>
      <c r="BH151" s="75"/>
      <c r="BI151" s="75"/>
      <c r="BJ151" s="75"/>
      <c r="BK151" s="75"/>
      <c r="BL151" s="25">
        <v>0.5</v>
      </c>
      <c r="BM151" s="75">
        <v>21</v>
      </c>
      <c r="BN151" s="75"/>
      <c r="BO151" s="25">
        <v>94.5</v>
      </c>
      <c r="BP151" s="75">
        <v>10</v>
      </c>
      <c r="BQ151" s="75"/>
      <c r="BR151" s="25">
        <v>8</v>
      </c>
      <c r="BS151" s="25">
        <v>0.6</v>
      </c>
      <c r="BT151" s="24">
        <v>0.04</v>
      </c>
      <c r="BU151" s="24">
        <v>0.05</v>
      </c>
    </row>
    <row r="152" spans="1:73" ht="17.25" customHeight="1" outlineLevel="1" x14ac:dyDescent="0.2">
      <c r="A152" s="77" t="s">
        <v>37</v>
      </c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4">
        <f>S153+S154+S155+S156+S157+S158</f>
        <v>630</v>
      </c>
      <c r="T152" s="74"/>
      <c r="U152" s="74"/>
      <c r="V152" s="78">
        <f>V153+V154+V155+V156+V157+V158</f>
        <v>35.682999999999993</v>
      </c>
      <c r="W152" s="78"/>
      <c r="X152" s="78"/>
      <c r="Y152" s="78"/>
      <c r="Z152" s="78"/>
      <c r="AA152" s="15">
        <v>15.8</v>
      </c>
      <c r="AB152" s="78">
        <v>77.400000000000006</v>
      </c>
      <c r="AC152" s="78"/>
      <c r="AD152" s="15">
        <f>AD153+AD154+AD155+AD156+AD157+AD158</f>
        <v>568.20000000000005</v>
      </c>
      <c r="AE152" s="78">
        <f>AE153+AE154+AE155+AE156+AE157+AF158</f>
        <v>12.56</v>
      </c>
      <c r="AF152" s="78"/>
      <c r="AG152" s="15">
        <f>AG153+AG154+AG155+AG156+AG157+AG158</f>
        <v>206.93</v>
      </c>
      <c r="AH152" s="15">
        <f>AH153+AH154+AH155+AH156+AH157+AH158</f>
        <v>15.135999999999999</v>
      </c>
      <c r="AI152" s="15">
        <f>AI153+AI154+AI155+AI156+AI157+AI158</f>
        <v>0.376</v>
      </c>
      <c r="AJ152" s="15">
        <f>AJ153+AJ154+AJ155+AJ156+AJ157+AJ158</f>
        <v>0.33240000000000003</v>
      </c>
      <c r="AL152" s="77" t="s">
        <v>37</v>
      </c>
      <c r="AM152" s="77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7"/>
      <c r="AY152" s="77"/>
      <c r="AZ152" s="77"/>
      <c r="BA152" s="77"/>
      <c r="BB152" s="77"/>
      <c r="BC152" s="77"/>
      <c r="BD152" s="74">
        <f>BD153+BD154+BD155+BD156+BD157+BD158</f>
        <v>500</v>
      </c>
      <c r="BE152" s="74"/>
      <c r="BF152" s="74"/>
      <c r="BG152" s="78">
        <f>BG153+BG154+BG155+BG156+BG157+BG158</f>
        <v>32.411999999999999</v>
      </c>
      <c r="BH152" s="78"/>
      <c r="BI152" s="78"/>
      <c r="BJ152" s="78"/>
      <c r="BK152" s="78"/>
      <c r="BL152" s="15">
        <f>BL153+BL154+BL155+BL156+BL157+BL158</f>
        <v>67.200999999999979</v>
      </c>
      <c r="BM152" s="78">
        <f>BM153+BM154+BM155+BM156+BM157+BM158</f>
        <v>72.058999999999997</v>
      </c>
      <c r="BN152" s="78"/>
      <c r="BO152" s="15">
        <f>BO153+BO154+BO155+BO156+BO157+BO158</f>
        <v>492</v>
      </c>
      <c r="BP152" s="78">
        <f>BP153+BP154+BP155+BP156+BP157+BP158</f>
        <v>16.439999999999998</v>
      </c>
      <c r="BQ152" s="78"/>
      <c r="BR152" s="56">
        <f>BR153+BR154+BR155+BR156+BR157+BR158</f>
        <v>124.38200000000001</v>
      </c>
      <c r="BS152" s="56">
        <f>BS153+BS154+BS155+BS156+BS157+BS158</f>
        <v>22.068999999999999</v>
      </c>
      <c r="BT152" s="56">
        <f>BT153+BT154+BT155+BT156+BT157+BT158</f>
        <v>0.35200000000000004</v>
      </c>
      <c r="BU152" s="56">
        <f>BU153+BU154+BU155+BU156+BU157+BU158</f>
        <v>0.29000000000000004</v>
      </c>
    </row>
    <row r="153" spans="1:73" ht="24.75" customHeight="1" outlineLevel="2" x14ac:dyDescent="0.2">
      <c r="A153" s="72" t="s">
        <v>266</v>
      </c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3" t="s">
        <v>199</v>
      </c>
      <c r="P153" s="73"/>
      <c r="Q153" s="73"/>
      <c r="R153" s="73"/>
      <c r="S153" s="74">
        <v>180</v>
      </c>
      <c r="T153" s="74"/>
      <c r="U153" s="74"/>
      <c r="V153" s="75">
        <v>5.4</v>
      </c>
      <c r="W153" s="75"/>
      <c r="X153" s="75"/>
      <c r="Y153" s="75"/>
      <c r="Z153" s="75"/>
      <c r="AA153" s="25">
        <v>2.4</v>
      </c>
      <c r="AB153" s="75">
        <v>15.39</v>
      </c>
      <c r="AC153" s="75"/>
      <c r="AD153" s="25">
        <v>105</v>
      </c>
      <c r="AE153" s="75">
        <v>6.8</v>
      </c>
      <c r="AF153" s="75"/>
      <c r="AG153" s="25">
        <v>24.17</v>
      </c>
      <c r="AH153" s="25">
        <v>1.76</v>
      </c>
      <c r="AI153" s="25">
        <v>0.16</v>
      </c>
      <c r="AJ153" s="25">
        <v>0.06</v>
      </c>
      <c r="AL153" s="72" t="s">
        <v>266</v>
      </c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3" t="s">
        <v>199</v>
      </c>
      <c r="BA153" s="73"/>
      <c r="BB153" s="73"/>
      <c r="BC153" s="73"/>
      <c r="BD153" s="74">
        <v>150</v>
      </c>
      <c r="BE153" s="74"/>
      <c r="BF153" s="74"/>
      <c r="BG153" s="75">
        <v>4.0869999999999997</v>
      </c>
      <c r="BH153" s="75"/>
      <c r="BI153" s="75"/>
      <c r="BJ153" s="75"/>
      <c r="BK153" s="75"/>
      <c r="BL153" s="25">
        <v>2.3519999999999999</v>
      </c>
      <c r="BM153" s="75">
        <v>12.005000000000001</v>
      </c>
      <c r="BN153" s="75"/>
      <c r="BO153" s="25">
        <v>86</v>
      </c>
      <c r="BP153" s="75">
        <v>5.68</v>
      </c>
      <c r="BQ153" s="75"/>
      <c r="BR153" s="26">
        <v>19.122</v>
      </c>
      <c r="BS153" s="26">
        <v>1.353</v>
      </c>
      <c r="BT153" s="26">
        <v>0.13</v>
      </c>
      <c r="BU153" s="26">
        <v>4.8000000000000001E-2</v>
      </c>
    </row>
    <row r="154" spans="1:73" ht="15" customHeight="1" outlineLevel="2" x14ac:dyDescent="0.2">
      <c r="A154" s="72" t="s">
        <v>200</v>
      </c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3" t="s">
        <v>201</v>
      </c>
      <c r="P154" s="73"/>
      <c r="Q154" s="73"/>
      <c r="R154" s="73"/>
      <c r="S154" s="74">
        <v>80</v>
      </c>
      <c r="T154" s="74"/>
      <c r="U154" s="74"/>
      <c r="V154" s="75">
        <v>23.9</v>
      </c>
      <c r="W154" s="75"/>
      <c r="X154" s="75"/>
      <c r="Y154" s="75"/>
      <c r="Z154" s="75"/>
      <c r="AA154" s="25">
        <v>7.1</v>
      </c>
      <c r="AB154" s="82">
        <v>1.0620000000000001</v>
      </c>
      <c r="AC154" s="82"/>
      <c r="AD154" s="25">
        <v>163.5</v>
      </c>
      <c r="AE154" s="75">
        <v>0.8</v>
      </c>
      <c r="AF154" s="75"/>
      <c r="AG154" s="25">
        <v>124</v>
      </c>
      <c r="AH154" s="25">
        <v>1.1659999999999999</v>
      </c>
      <c r="AI154" s="24">
        <v>0.06</v>
      </c>
      <c r="AJ154" s="24">
        <v>0.18</v>
      </c>
      <c r="AL154" s="72" t="s">
        <v>202</v>
      </c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3" t="s">
        <v>201</v>
      </c>
      <c r="BA154" s="73"/>
      <c r="BB154" s="73"/>
      <c r="BC154" s="73"/>
      <c r="BD154" s="74">
        <v>50</v>
      </c>
      <c r="BE154" s="74"/>
      <c r="BF154" s="74"/>
      <c r="BG154" s="75">
        <v>19.13</v>
      </c>
      <c r="BH154" s="75"/>
      <c r="BI154" s="75"/>
      <c r="BJ154" s="75"/>
      <c r="BK154" s="75"/>
      <c r="BL154" s="25">
        <v>60.5</v>
      </c>
      <c r="BM154" s="79">
        <v>1.06</v>
      </c>
      <c r="BN154" s="79"/>
      <c r="BO154" s="25">
        <v>135</v>
      </c>
      <c r="BP154" s="75">
        <v>0.62</v>
      </c>
      <c r="BQ154" s="75"/>
      <c r="BR154" s="26">
        <v>84</v>
      </c>
      <c r="BS154" s="26">
        <v>0.94</v>
      </c>
      <c r="BT154" s="26">
        <v>0.04</v>
      </c>
      <c r="BU154" s="26">
        <v>0.14000000000000001</v>
      </c>
    </row>
    <row r="155" spans="1:73" ht="17.25" customHeight="1" outlineLevel="2" x14ac:dyDescent="0.2">
      <c r="A155" s="72" t="s">
        <v>163</v>
      </c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3" t="s">
        <v>164</v>
      </c>
      <c r="P155" s="73"/>
      <c r="Q155" s="73"/>
      <c r="R155" s="73"/>
      <c r="S155" s="74">
        <v>100</v>
      </c>
      <c r="T155" s="74"/>
      <c r="U155" s="74"/>
      <c r="V155" s="75">
        <v>2.1</v>
      </c>
      <c r="W155" s="75"/>
      <c r="X155" s="75"/>
      <c r="Y155" s="75"/>
      <c r="Z155" s="75"/>
      <c r="AA155" s="25">
        <v>0.8</v>
      </c>
      <c r="AB155" s="79">
        <v>14.7</v>
      </c>
      <c r="AC155" s="79"/>
      <c r="AD155" s="25">
        <v>75</v>
      </c>
      <c r="AE155" s="75">
        <v>3.7</v>
      </c>
      <c r="AF155" s="75"/>
      <c r="AG155" s="25">
        <v>27</v>
      </c>
      <c r="AH155" s="25">
        <v>0.7</v>
      </c>
      <c r="AI155" s="25">
        <v>0.1</v>
      </c>
      <c r="AJ155" s="24">
        <v>7.0000000000000007E-2</v>
      </c>
      <c r="AL155" s="72" t="s">
        <v>163</v>
      </c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2"/>
      <c r="AX155" s="72"/>
      <c r="AY155" s="72"/>
      <c r="AZ155" s="73" t="s">
        <v>164</v>
      </c>
      <c r="BA155" s="73"/>
      <c r="BB155" s="73"/>
      <c r="BC155" s="73"/>
      <c r="BD155" s="74">
        <v>80</v>
      </c>
      <c r="BE155" s="74"/>
      <c r="BF155" s="74"/>
      <c r="BG155" s="75">
        <v>1.63</v>
      </c>
      <c r="BH155" s="75"/>
      <c r="BI155" s="75"/>
      <c r="BJ155" s="75"/>
      <c r="BK155" s="75"/>
      <c r="BL155" s="25">
        <v>2.56</v>
      </c>
      <c r="BM155" s="75">
        <v>10.9</v>
      </c>
      <c r="BN155" s="75"/>
      <c r="BO155" s="25">
        <v>73.2</v>
      </c>
      <c r="BP155" s="75">
        <v>9.6999999999999993</v>
      </c>
      <c r="BQ155" s="75"/>
      <c r="BR155" s="25">
        <v>19.72</v>
      </c>
      <c r="BS155" s="24">
        <v>0.53600000000000003</v>
      </c>
      <c r="BT155" s="24">
        <v>7.0000000000000007E-2</v>
      </c>
      <c r="BU155" s="24">
        <v>0.06</v>
      </c>
    </row>
    <row r="156" spans="1:73" ht="26.25" customHeight="1" outlineLevel="2" x14ac:dyDescent="0.2">
      <c r="A156" s="72" t="s">
        <v>60</v>
      </c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3" t="s">
        <v>203</v>
      </c>
      <c r="P156" s="73"/>
      <c r="Q156" s="73"/>
      <c r="R156" s="73"/>
      <c r="S156" s="74">
        <v>40</v>
      </c>
      <c r="T156" s="74"/>
      <c r="U156" s="74"/>
      <c r="V156" s="75">
        <v>0.58699999999999997</v>
      </c>
      <c r="W156" s="75"/>
      <c r="X156" s="75"/>
      <c r="Y156" s="75"/>
      <c r="Z156" s="75"/>
      <c r="AA156" s="25">
        <v>2.0649999999999999</v>
      </c>
      <c r="AB156" s="75">
        <v>3.23</v>
      </c>
      <c r="AC156" s="75"/>
      <c r="AD156" s="25">
        <v>36</v>
      </c>
      <c r="AE156" s="75">
        <v>0.9</v>
      </c>
      <c r="AF156" s="75"/>
      <c r="AG156" s="25">
        <v>3.16</v>
      </c>
      <c r="AH156" s="25">
        <v>0.8</v>
      </c>
      <c r="AI156" s="25">
        <v>0</v>
      </c>
      <c r="AJ156" s="25">
        <v>2.3999999999999998E-3</v>
      </c>
      <c r="AL156" s="72" t="s">
        <v>60</v>
      </c>
      <c r="AM156" s="72"/>
      <c r="AN156" s="72"/>
      <c r="AO156" s="72"/>
      <c r="AP156" s="72"/>
      <c r="AQ156" s="72"/>
      <c r="AR156" s="72"/>
      <c r="AS156" s="72"/>
      <c r="AT156" s="72"/>
      <c r="AU156" s="72"/>
      <c r="AV156" s="72"/>
      <c r="AW156" s="72"/>
      <c r="AX156" s="72"/>
      <c r="AY156" s="72"/>
      <c r="AZ156" s="73" t="s">
        <v>203</v>
      </c>
      <c r="BA156" s="73"/>
      <c r="BB156" s="73"/>
      <c r="BC156" s="73"/>
      <c r="BD156" s="74">
        <v>30</v>
      </c>
      <c r="BE156" s="74"/>
      <c r="BF156" s="74"/>
      <c r="BG156" s="75">
        <v>0.26500000000000001</v>
      </c>
      <c r="BH156" s="75"/>
      <c r="BI156" s="75"/>
      <c r="BJ156" s="75"/>
      <c r="BK156" s="75"/>
      <c r="BL156" s="25">
        <v>1.0289999999999999</v>
      </c>
      <c r="BM156" s="75">
        <v>1.4339999999999999</v>
      </c>
      <c r="BN156" s="75"/>
      <c r="BO156" s="25">
        <v>17</v>
      </c>
      <c r="BP156" s="75">
        <v>0.4</v>
      </c>
      <c r="BQ156" s="75"/>
      <c r="BR156" s="61">
        <v>1.54</v>
      </c>
      <c r="BS156" s="61">
        <v>0.04</v>
      </c>
      <c r="BT156" s="61">
        <v>0</v>
      </c>
      <c r="BU156" s="61">
        <v>2E-3</v>
      </c>
    </row>
    <row r="157" spans="1:73" ht="15" customHeight="1" outlineLevel="2" x14ac:dyDescent="0.2">
      <c r="A157" s="72" t="s">
        <v>87</v>
      </c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3" t="s">
        <v>88</v>
      </c>
      <c r="P157" s="73"/>
      <c r="Q157" s="73"/>
      <c r="R157" s="73"/>
      <c r="S157" s="74">
        <v>180</v>
      </c>
      <c r="T157" s="74"/>
      <c r="U157" s="74"/>
      <c r="V157" s="82">
        <v>0.39600000000000002</v>
      </c>
      <c r="W157" s="82"/>
      <c r="X157" s="82"/>
      <c r="Y157" s="82"/>
      <c r="Z157" s="82"/>
      <c r="AA157" s="46">
        <v>1.6E-2</v>
      </c>
      <c r="AB157" s="75">
        <v>24.9</v>
      </c>
      <c r="AC157" s="75"/>
      <c r="AD157" s="25">
        <v>101.7</v>
      </c>
      <c r="AE157" s="75">
        <v>0.36</v>
      </c>
      <c r="AF157" s="75"/>
      <c r="AG157" s="25">
        <v>28.6</v>
      </c>
      <c r="AH157" s="24">
        <v>1.1100000000000001</v>
      </c>
      <c r="AI157" s="24">
        <v>0</v>
      </c>
      <c r="AJ157" s="24">
        <v>0</v>
      </c>
      <c r="AL157" s="72" t="s">
        <v>87</v>
      </c>
      <c r="AM157" s="72"/>
      <c r="AN157" s="72"/>
      <c r="AO157" s="72"/>
      <c r="AP157" s="72"/>
      <c r="AQ157" s="72"/>
      <c r="AR157" s="72"/>
      <c r="AS157" s="72"/>
      <c r="AT157" s="72"/>
      <c r="AU157" s="72"/>
      <c r="AV157" s="72"/>
      <c r="AW157" s="72"/>
      <c r="AX157" s="72"/>
      <c r="AY157" s="72"/>
      <c r="AZ157" s="73" t="s">
        <v>88</v>
      </c>
      <c r="BA157" s="73"/>
      <c r="BB157" s="73"/>
      <c r="BC157" s="73"/>
      <c r="BD157" s="74">
        <v>150</v>
      </c>
      <c r="BE157" s="74"/>
      <c r="BF157" s="74"/>
      <c r="BG157" s="75">
        <v>3.65</v>
      </c>
      <c r="BH157" s="75"/>
      <c r="BI157" s="75"/>
      <c r="BJ157" s="75"/>
      <c r="BK157" s="75"/>
      <c r="BL157" s="24">
        <v>0.38</v>
      </c>
      <c r="BM157" s="75">
        <v>23.33</v>
      </c>
      <c r="BN157" s="75"/>
      <c r="BO157" s="25">
        <v>86.4</v>
      </c>
      <c r="BP157" s="30">
        <v>0.02</v>
      </c>
      <c r="BQ157" s="30"/>
      <c r="BR157" s="37">
        <v>0</v>
      </c>
      <c r="BS157" s="37">
        <v>9.6</v>
      </c>
      <c r="BT157" s="38">
        <v>5.6000000000000001E-2</v>
      </c>
      <c r="BU157" s="40">
        <v>0.02</v>
      </c>
    </row>
    <row r="158" spans="1:73" ht="15" customHeight="1" outlineLevel="2" x14ac:dyDescent="0.2">
      <c r="A158" s="72" t="s">
        <v>46</v>
      </c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3" t="s">
        <v>47</v>
      </c>
      <c r="P158" s="73"/>
      <c r="Q158" s="73"/>
      <c r="R158" s="73"/>
      <c r="S158" s="74">
        <v>50</v>
      </c>
      <c r="T158" s="74"/>
      <c r="U158" s="74"/>
      <c r="V158" s="75">
        <v>3.3</v>
      </c>
      <c r="W158" s="75"/>
      <c r="X158" s="75"/>
      <c r="Y158" s="75"/>
      <c r="Z158" s="75"/>
      <c r="AA158" s="25">
        <v>0.6</v>
      </c>
      <c r="AB158" s="75">
        <v>16.7</v>
      </c>
      <c r="AC158" s="75"/>
      <c r="AD158" s="25">
        <v>87</v>
      </c>
      <c r="AE158" s="30">
        <v>0.02</v>
      </c>
      <c r="AF158" s="30"/>
      <c r="AG158" s="37">
        <v>0</v>
      </c>
      <c r="AH158" s="37">
        <v>9.6</v>
      </c>
      <c r="AI158" s="37">
        <v>5.6000000000000001E-2</v>
      </c>
      <c r="AJ158" s="40">
        <v>0.02</v>
      </c>
      <c r="AL158" s="72" t="s">
        <v>46</v>
      </c>
      <c r="AM158" s="72"/>
      <c r="AN158" s="72"/>
      <c r="AO158" s="72"/>
      <c r="AP158" s="72"/>
      <c r="AQ158" s="72"/>
      <c r="AR158" s="72"/>
      <c r="AS158" s="72"/>
      <c r="AT158" s="72"/>
      <c r="AU158" s="72"/>
      <c r="AV158" s="72"/>
      <c r="AW158" s="72"/>
      <c r="AX158" s="72"/>
      <c r="AY158" s="72"/>
      <c r="AZ158" s="73" t="s">
        <v>47</v>
      </c>
      <c r="BA158" s="73"/>
      <c r="BB158" s="73"/>
      <c r="BC158" s="73"/>
      <c r="BD158" s="74">
        <v>40</v>
      </c>
      <c r="BE158" s="74"/>
      <c r="BF158" s="74"/>
      <c r="BG158" s="75">
        <v>3.65</v>
      </c>
      <c r="BH158" s="75"/>
      <c r="BI158" s="75"/>
      <c r="BJ158" s="75"/>
      <c r="BK158" s="75"/>
      <c r="BL158" s="24">
        <v>0.38</v>
      </c>
      <c r="BM158" s="75">
        <v>23.33</v>
      </c>
      <c r="BN158" s="75"/>
      <c r="BO158" s="25">
        <v>94.4</v>
      </c>
      <c r="BP158" s="30">
        <v>0.02</v>
      </c>
      <c r="BQ158" s="30"/>
      <c r="BR158" s="37">
        <v>0</v>
      </c>
      <c r="BS158" s="37">
        <v>9.6</v>
      </c>
      <c r="BT158" s="38">
        <v>5.6000000000000001E-2</v>
      </c>
      <c r="BU158" s="40">
        <v>0.02</v>
      </c>
    </row>
    <row r="159" spans="1:73" ht="16.5" customHeight="1" outlineLevel="1" x14ac:dyDescent="0.2">
      <c r="A159" s="77" t="s">
        <v>48</v>
      </c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4">
        <f>S160+S161</f>
        <v>250</v>
      </c>
      <c r="T159" s="74"/>
      <c r="U159" s="74"/>
      <c r="V159" s="78">
        <f>V160+V161</f>
        <v>10.331</v>
      </c>
      <c r="W159" s="78"/>
      <c r="X159" s="78"/>
      <c r="Y159" s="78"/>
      <c r="Z159" s="78"/>
      <c r="AA159" s="15">
        <f>AA160+AA161</f>
        <v>8.5440000000000005</v>
      </c>
      <c r="AB159" s="78">
        <f>AB160+AB161</f>
        <v>41.09</v>
      </c>
      <c r="AC159" s="78"/>
      <c r="AD159" s="15">
        <f>AD160+AD161</f>
        <v>287</v>
      </c>
      <c r="AE159" s="78">
        <f>AE160+AE161</f>
        <v>2.3069999999999999</v>
      </c>
      <c r="AF159" s="78"/>
      <c r="AG159" s="15">
        <f>AG160+AG161</f>
        <v>230.79</v>
      </c>
      <c r="AH159" s="17">
        <f>AH160+AH161</f>
        <v>0.22899999999999998</v>
      </c>
      <c r="AI159" s="16">
        <f>AI160+AI161</f>
        <v>0.11900000000000001</v>
      </c>
      <c r="AJ159" s="17">
        <f>AJ160+AJ161</f>
        <v>0.316</v>
      </c>
      <c r="AL159" s="77" t="s">
        <v>48</v>
      </c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  <c r="AY159" s="77"/>
      <c r="AZ159" s="77"/>
      <c r="BA159" s="77"/>
      <c r="BB159" s="77"/>
      <c r="BC159" s="77"/>
      <c r="BD159" s="74">
        <f>BD160+BD161</f>
        <v>200</v>
      </c>
      <c r="BE159" s="74"/>
      <c r="BF159" s="74"/>
      <c r="BG159" s="78">
        <f>BG160+BG161</f>
        <v>8.1349999999999998</v>
      </c>
      <c r="BH159" s="78"/>
      <c r="BI159" s="78"/>
      <c r="BJ159" s="78"/>
      <c r="BK159" s="78"/>
      <c r="BL159" s="15">
        <f>BL160+BL161</f>
        <v>6.6899999999999995</v>
      </c>
      <c r="BM159" s="78">
        <f>BM160+BM161</f>
        <v>30.855</v>
      </c>
      <c r="BN159" s="78"/>
      <c r="BO159" s="15">
        <f>BO160+BO161</f>
        <v>217</v>
      </c>
      <c r="BP159" s="90">
        <f>BP160+BP161</f>
        <v>2.0549999999999997</v>
      </c>
      <c r="BQ159" s="90"/>
      <c r="BR159" s="56">
        <f>BR160+BR161</f>
        <v>190.57</v>
      </c>
      <c r="BS159" s="56">
        <f>BS160+BS161</f>
        <v>0.54</v>
      </c>
      <c r="BT159" s="56">
        <f>BT160+BT161</f>
        <v>0.41</v>
      </c>
      <c r="BU159" s="56">
        <f>BU160+BU161</f>
        <v>4.3999999999999997E-2</v>
      </c>
    </row>
    <row r="160" spans="1:73" ht="17.25" customHeight="1" outlineLevel="2" x14ac:dyDescent="0.2">
      <c r="A160" s="72" t="s">
        <v>204</v>
      </c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3" t="s">
        <v>205</v>
      </c>
      <c r="P160" s="73"/>
      <c r="Q160" s="73"/>
      <c r="R160" s="73"/>
      <c r="S160" s="74">
        <v>70</v>
      </c>
      <c r="T160" s="74"/>
      <c r="U160" s="74"/>
      <c r="V160" s="79">
        <v>5.1310000000000002</v>
      </c>
      <c r="W160" s="79"/>
      <c r="X160" s="79"/>
      <c r="Y160" s="79"/>
      <c r="Z160" s="79"/>
      <c r="AA160" s="25">
        <v>3.6539999999999999</v>
      </c>
      <c r="AB160" s="75">
        <v>32.590000000000003</v>
      </c>
      <c r="AC160" s="75"/>
      <c r="AD160" s="25">
        <v>185</v>
      </c>
      <c r="AE160" s="82">
        <v>7.0000000000000001E-3</v>
      </c>
      <c r="AF160" s="82"/>
      <c r="AG160" s="25">
        <v>14.79</v>
      </c>
      <c r="AH160" s="24">
        <v>4.9000000000000002E-2</v>
      </c>
      <c r="AI160" s="46">
        <v>4.9000000000000002E-2</v>
      </c>
      <c r="AJ160" s="46">
        <v>2.8000000000000001E-2</v>
      </c>
      <c r="AL160" s="72" t="s">
        <v>204</v>
      </c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3" t="s">
        <v>205</v>
      </c>
      <c r="BA160" s="73"/>
      <c r="BB160" s="73"/>
      <c r="BC160" s="73"/>
      <c r="BD160" s="74">
        <v>50</v>
      </c>
      <c r="BE160" s="74"/>
      <c r="BF160" s="74"/>
      <c r="BG160" s="75">
        <v>3.66</v>
      </c>
      <c r="BH160" s="75"/>
      <c r="BI160" s="75"/>
      <c r="BJ160" s="75"/>
      <c r="BK160" s="75"/>
      <c r="BL160" s="25">
        <v>2.61</v>
      </c>
      <c r="BM160" s="75">
        <v>23.28</v>
      </c>
      <c r="BN160" s="75"/>
      <c r="BO160" s="25">
        <v>132</v>
      </c>
      <c r="BP160" s="82">
        <v>5.0000000000000001E-3</v>
      </c>
      <c r="BQ160" s="82"/>
      <c r="BR160" s="26">
        <v>10.57</v>
      </c>
      <c r="BS160" s="26">
        <v>0.38</v>
      </c>
      <c r="BT160" s="26">
        <v>0.35</v>
      </c>
      <c r="BU160" s="26">
        <v>0.02</v>
      </c>
    </row>
    <row r="161" spans="1:73" ht="19.5" customHeight="1" outlineLevel="2" x14ac:dyDescent="0.2">
      <c r="A161" s="72" t="s">
        <v>206</v>
      </c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3" t="s">
        <v>50</v>
      </c>
      <c r="P161" s="73"/>
      <c r="Q161" s="73"/>
      <c r="R161" s="73"/>
      <c r="S161" s="74">
        <v>180</v>
      </c>
      <c r="T161" s="74"/>
      <c r="U161" s="74"/>
      <c r="V161" s="75">
        <v>5.2</v>
      </c>
      <c r="W161" s="75"/>
      <c r="X161" s="75"/>
      <c r="Y161" s="75"/>
      <c r="Z161" s="75"/>
      <c r="AA161" s="25">
        <v>4.8899999999999997</v>
      </c>
      <c r="AB161" s="75">
        <v>8.5</v>
      </c>
      <c r="AC161" s="75"/>
      <c r="AD161" s="25">
        <v>102</v>
      </c>
      <c r="AE161" s="75">
        <v>2.2999999999999998</v>
      </c>
      <c r="AF161" s="75"/>
      <c r="AG161" s="25">
        <v>216</v>
      </c>
      <c r="AH161" s="24">
        <v>0.18</v>
      </c>
      <c r="AI161" s="24">
        <v>7.0000000000000007E-2</v>
      </c>
      <c r="AJ161" s="24">
        <v>0.28799999999999998</v>
      </c>
      <c r="AL161" s="72" t="s">
        <v>93</v>
      </c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3" t="s">
        <v>50</v>
      </c>
      <c r="BA161" s="73"/>
      <c r="BB161" s="73"/>
      <c r="BC161" s="73"/>
      <c r="BD161" s="74">
        <v>150</v>
      </c>
      <c r="BE161" s="74"/>
      <c r="BF161" s="74"/>
      <c r="BG161" s="75">
        <v>4.4749999999999996</v>
      </c>
      <c r="BH161" s="75"/>
      <c r="BI161" s="75"/>
      <c r="BJ161" s="75"/>
      <c r="BK161" s="75"/>
      <c r="BL161" s="25">
        <v>4.08</v>
      </c>
      <c r="BM161" s="75">
        <v>7.5750000000000002</v>
      </c>
      <c r="BN161" s="75"/>
      <c r="BO161" s="25">
        <v>85</v>
      </c>
      <c r="BP161" s="75">
        <v>2.0499999999999998</v>
      </c>
      <c r="BQ161" s="75"/>
      <c r="BR161" s="25">
        <v>180</v>
      </c>
      <c r="BS161" s="24">
        <v>0.16</v>
      </c>
      <c r="BT161" s="24">
        <v>0.06</v>
      </c>
      <c r="BU161" s="46">
        <v>2.4E-2</v>
      </c>
    </row>
    <row r="162" spans="1:73" ht="15.75" customHeight="1" outlineLevel="1" x14ac:dyDescent="0.2">
      <c r="A162" s="77" t="s">
        <v>55</v>
      </c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4" t="e">
        <f>S163+S164+S165+#REF!</f>
        <v>#REF!</v>
      </c>
      <c r="T162" s="74"/>
      <c r="U162" s="74"/>
      <c r="V162" s="78">
        <f>V163+V164+V165</f>
        <v>26.3</v>
      </c>
      <c r="W162" s="78"/>
      <c r="X162" s="78"/>
      <c r="Y162" s="78"/>
      <c r="Z162" s="78"/>
      <c r="AA162" s="15">
        <f>AA163+AA164+AA165</f>
        <v>36.4</v>
      </c>
      <c r="AB162" s="78">
        <f>AB163+AB164+AB165</f>
        <v>65.3</v>
      </c>
      <c r="AC162" s="78"/>
      <c r="AD162" s="15">
        <f>AD163+AD164+AD165</f>
        <v>409.2</v>
      </c>
      <c r="AE162" s="78">
        <f>AE163+AE164+AF165</f>
        <v>0</v>
      </c>
      <c r="AF162" s="78"/>
      <c r="AG162" s="15">
        <f>AG163+AG164+AG165</f>
        <v>180</v>
      </c>
      <c r="AH162" s="15">
        <f>AH163+AH164+AH165</f>
        <v>10.5</v>
      </c>
      <c r="AI162" s="16">
        <f>AI163+AI164+AI165</f>
        <v>0.14599999999999999</v>
      </c>
      <c r="AJ162" s="16">
        <f>AJ163+AJ164+AJ165</f>
        <v>0.11</v>
      </c>
      <c r="AL162" s="77" t="s">
        <v>55</v>
      </c>
      <c r="AM162" s="77"/>
      <c r="AN162" s="77"/>
      <c r="AO162" s="77"/>
      <c r="AP162" s="77"/>
      <c r="AQ162" s="77"/>
      <c r="AR162" s="77"/>
      <c r="AS162" s="77"/>
      <c r="AT162" s="77"/>
      <c r="AU162" s="77"/>
      <c r="AV162" s="77"/>
      <c r="AW162" s="77"/>
      <c r="AX162" s="77"/>
      <c r="AY162" s="77"/>
      <c r="AZ162" s="77"/>
      <c r="BA162" s="77"/>
      <c r="BB162" s="77"/>
      <c r="BC162" s="77"/>
      <c r="BD162" s="74">
        <f>BD163+BD164+BD165</f>
        <v>370</v>
      </c>
      <c r="BE162" s="74"/>
      <c r="BF162" s="74"/>
      <c r="BG162" s="78">
        <f>BG163+BG164+BG165</f>
        <v>26.3</v>
      </c>
      <c r="BH162" s="78"/>
      <c r="BI162" s="78"/>
      <c r="BJ162" s="78"/>
      <c r="BK162" s="78"/>
      <c r="BL162" s="15">
        <f>BL163+BL164+BL165</f>
        <v>36.4</v>
      </c>
      <c r="BM162" s="78">
        <f>BM163+BM164+BM165</f>
        <v>65.3</v>
      </c>
      <c r="BN162" s="78"/>
      <c r="BO162" s="15">
        <f>BO163+BO164+BO165</f>
        <v>409.2</v>
      </c>
      <c r="BP162" s="78">
        <f>BP163+BP164+BP165</f>
        <v>0.02</v>
      </c>
      <c r="BQ162" s="78"/>
      <c r="BR162" s="62">
        <f>BR163+BR164+BR165</f>
        <v>180</v>
      </c>
      <c r="BS162" s="62">
        <f>BS163+BS164+BS165</f>
        <v>10.5</v>
      </c>
      <c r="BT162" s="56">
        <f>BT163+BT164+BT165</f>
        <v>0.14599999999999999</v>
      </c>
      <c r="BU162" s="56">
        <f>BU163+BU164+BU165</f>
        <v>0.11</v>
      </c>
    </row>
    <row r="163" spans="1:73" ht="16.5" customHeight="1" x14ac:dyDescent="0.2">
      <c r="A163" s="80" t="s">
        <v>207</v>
      </c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73" t="s">
        <v>208</v>
      </c>
      <c r="P163" s="73"/>
      <c r="Q163" s="73"/>
      <c r="R163" s="73"/>
      <c r="S163" s="74">
        <v>180</v>
      </c>
      <c r="T163" s="74"/>
      <c r="U163" s="74"/>
      <c r="V163" s="101">
        <v>23</v>
      </c>
      <c r="W163" s="101"/>
      <c r="X163" s="101"/>
      <c r="Y163" s="101"/>
      <c r="Z163" s="101"/>
      <c r="AA163" s="64">
        <v>36</v>
      </c>
      <c r="AB163" s="102">
        <v>36</v>
      </c>
      <c r="AC163" s="102"/>
      <c r="AD163" s="64">
        <v>275</v>
      </c>
      <c r="AE163" s="103">
        <v>0</v>
      </c>
      <c r="AF163" s="103"/>
      <c r="AG163" s="65">
        <v>180</v>
      </c>
      <c r="AH163" s="65">
        <v>0.9</v>
      </c>
      <c r="AI163" s="65">
        <v>0.09</v>
      </c>
      <c r="AJ163" s="65">
        <v>0.09</v>
      </c>
      <c r="AL163" s="80" t="s">
        <v>209</v>
      </c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  <c r="AX163" s="80"/>
      <c r="AY163" s="80"/>
      <c r="AZ163" s="73" t="s">
        <v>208</v>
      </c>
      <c r="BA163" s="73"/>
      <c r="BB163" s="73"/>
      <c r="BC163" s="73"/>
      <c r="BD163" s="74">
        <v>160</v>
      </c>
      <c r="BE163" s="74"/>
      <c r="BF163" s="74"/>
      <c r="BG163" s="101">
        <v>23</v>
      </c>
      <c r="BH163" s="101"/>
      <c r="BI163" s="101"/>
      <c r="BJ163" s="101"/>
      <c r="BK163" s="101"/>
      <c r="BL163" s="64">
        <v>36</v>
      </c>
      <c r="BM163" s="102">
        <v>36</v>
      </c>
      <c r="BN163" s="102"/>
      <c r="BO163" s="64">
        <v>275</v>
      </c>
      <c r="BP163" s="103">
        <v>0</v>
      </c>
      <c r="BQ163" s="103"/>
      <c r="BR163" s="65">
        <v>180</v>
      </c>
      <c r="BS163" s="65">
        <v>0.9</v>
      </c>
      <c r="BT163" s="65">
        <v>0.09</v>
      </c>
      <c r="BU163" s="65">
        <v>0.09</v>
      </c>
    </row>
    <row r="164" spans="1:73" ht="17.25" customHeight="1" outlineLevel="2" x14ac:dyDescent="0.2">
      <c r="A164" s="72" t="s">
        <v>99</v>
      </c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3" t="s">
        <v>128</v>
      </c>
      <c r="P164" s="73"/>
      <c r="Q164" s="73"/>
      <c r="R164" s="73"/>
      <c r="S164" s="74">
        <v>180</v>
      </c>
      <c r="T164" s="74"/>
      <c r="U164" s="74"/>
      <c r="V164" s="75">
        <v>0.1</v>
      </c>
      <c r="W164" s="75"/>
      <c r="X164" s="75"/>
      <c r="Y164" s="75"/>
      <c r="Z164" s="75"/>
      <c r="AA164" s="25">
        <v>0</v>
      </c>
      <c r="AB164" s="75">
        <v>10</v>
      </c>
      <c r="AC164" s="75"/>
      <c r="AD164" s="25">
        <v>40.200000000000003</v>
      </c>
      <c r="AE164" s="76"/>
      <c r="AF164" s="76"/>
      <c r="AG164" s="30"/>
      <c r="AH164" s="30"/>
      <c r="AI164" s="30"/>
      <c r="AJ164" s="30"/>
      <c r="AL164" s="72" t="s">
        <v>99</v>
      </c>
      <c r="AM164" s="72"/>
      <c r="AN164" s="72"/>
      <c r="AO164" s="72"/>
      <c r="AP164" s="72"/>
      <c r="AQ164" s="72"/>
      <c r="AR164" s="72"/>
      <c r="AS164" s="72"/>
      <c r="AT164" s="72"/>
      <c r="AU164" s="72"/>
      <c r="AV164" s="72"/>
      <c r="AW164" s="72"/>
      <c r="AX164" s="72"/>
      <c r="AY164" s="72"/>
      <c r="AZ164" s="73" t="s">
        <v>128</v>
      </c>
      <c r="BA164" s="73"/>
      <c r="BB164" s="73"/>
      <c r="BC164" s="73"/>
      <c r="BD164" s="74">
        <v>180</v>
      </c>
      <c r="BE164" s="74"/>
      <c r="BF164" s="74"/>
      <c r="BG164" s="75">
        <v>0.1</v>
      </c>
      <c r="BH164" s="75"/>
      <c r="BI164" s="75"/>
      <c r="BJ164" s="75"/>
      <c r="BK164" s="75"/>
      <c r="BL164" s="25">
        <v>0</v>
      </c>
      <c r="BM164" s="75">
        <v>10</v>
      </c>
      <c r="BN164" s="75"/>
      <c r="BO164" s="25">
        <v>40.200000000000003</v>
      </c>
      <c r="BP164" s="76"/>
      <c r="BQ164" s="76"/>
      <c r="BR164" s="31"/>
      <c r="BS164" s="31"/>
      <c r="BT164" s="24"/>
      <c r="BU164" s="24"/>
    </row>
    <row r="165" spans="1:73" ht="17.25" customHeight="1" outlineLevel="2" x14ac:dyDescent="0.2">
      <c r="A165" s="72" t="s">
        <v>64</v>
      </c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3" t="s">
        <v>65</v>
      </c>
      <c r="P165" s="73"/>
      <c r="Q165" s="73"/>
      <c r="R165" s="73"/>
      <c r="S165" s="74">
        <v>40</v>
      </c>
      <c r="T165" s="74"/>
      <c r="U165" s="74"/>
      <c r="V165" s="75">
        <v>3.2</v>
      </c>
      <c r="W165" s="75"/>
      <c r="X165" s="75"/>
      <c r="Y165" s="75"/>
      <c r="Z165" s="75"/>
      <c r="AA165" s="25">
        <v>0.4</v>
      </c>
      <c r="AB165" s="75">
        <v>19.3</v>
      </c>
      <c r="AC165" s="75"/>
      <c r="AD165" s="25">
        <v>94</v>
      </c>
      <c r="AE165" s="30">
        <v>0.02</v>
      </c>
      <c r="AF165" s="30"/>
      <c r="AG165" s="37">
        <v>0</v>
      </c>
      <c r="AH165" s="37">
        <v>9.6</v>
      </c>
      <c r="AI165" s="37">
        <v>5.6000000000000001E-2</v>
      </c>
      <c r="AJ165" s="40">
        <v>0.02</v>
      </c>
      <c r="AL165" s="72" t="s">
        <v>64</v>
      </c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3" t="s">
        <v>65</v>
      </c>
      <c r="BA165" s="73"/>
      <c r="BB165" s="73"/>
      <c r="BC165" s="73"/>
      <c r="BD165" s="74">
        <v>30</v>
      </c>
      <c r="BE165" s="74"/>
      <c r="BF165" s="74"/>
      <c r="BG165" s="75">
        <v>3.2</v>
      </c>
      <c r="BH165" s="75"/>
      <c r="BI165" s="75"/>
      <c r="BJ165" s="75"/>
      <c r="BK165" s="75"/>
      <c r="BL165" s="25">
        <v>0.4</v>
      </c>
      <c r="BM165" s="75">
        <v>19.3</v>
      </c>
      <c r="BN165" s="75"/>
      <c r="BO165" s="25">
        <v>94</v>
      </c>
      <c r="BP165" s="76">
        <v>0.02</v>
      </c>
      <c r="BQ165" s="76"/>
      <c r="BR165" s="37">
        <v>0</v>
      </c>
      <c r="BS165" s="37">
        <v>9.6</v>
      </c>
      <c r="BT165" s="38">
        <v>5.6000000000000001E-2</v>
      </c>
      <c r="BU165" s="38">
        <v>0.02</v>
      </c>
    </row>
    <row r="166" spans="1:73" ht="14.25" customHeight="1" x14ac:dyDescent="0.2">
      <c r="A166" s="87" t="s">
        <v>210</v>
      </c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8">
        <f>S167+S173+S175+S182+S185</f>
        <v>1880</v>
      </c>
      <c r="T166" s="88"/>
      <c r="U166" s="88"/>
      <c r="V166" s="89">
        <f>V167+V173+V175+V182+V185</f>
        <v>45.111999999999995</v>
      </c>
      <c r="W166" s="89"/>
      <c r="X166" s="89"/>
      <c r="Y166" s="89"/>
      <c r="Z166" s="89"/>
      <c r="AA166" s="7">
        <f>AA167+AA173+AA175+AA182+AA185</f>
        <v>53.148999999999994</v>
      </c>
      <c r="AB166" s="89">
        <f>AB167+AB173+AB175+AB182+AB185</f>
        <v>229.58800000000002</v>
      </c>
      <c r="AC166" s="89"/>
      <c r="AD166" s="8">
        <f>AD167+AD173+AD175+AD182+AD185</f>
        <v>1601.1</v>
      </c>
      <c r="AE166" s="89">
        <f>AE167+AE173+AE175+AE182+AE185</f>
        <v>80.271000000000001</v>
      </c>
      <c r="AF166" s="89"/>
      <c r="AG166" s="7">
        <f>AG167+AG173+AG175+AG182+AG185</f>
        <v>332.01</v>
      </c>
      <c r="AH166" s="7">
        <f>AH167+AH173+AH175+AH182+AH185</f>
        <v>114.02499999999999</v>
      </c>
      <c r="AI166" s="7">
        <f>AI167+AI173+AI175+AI182+AI185</f>
        <v>3.8940000000000001</v>
      </c>
      <c r="AJ166" s="7">
        <f>AJ167+AJ173+AJ175+AJ182+AJ185</f>
        <v>4.63</v>
      </c>
      <c r="AL166" s="87" t="s">
        <v>210</v>
      </c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  <c r="BD166" s="88">
        <f>BD167+BD173+BD175+BD182+BD185</f>
        <v>1640</v>
      </c>
      <c r="BE166" s="88"/>
      <c r="BF166" s="88"/>
      <c r="BG166" s="89">
        <f>BG167+BG173+BG175+BG182+BG185</f>
        <v>38.5</v>
      </c>
      <c r="BH166" s="89"/>
      <c r="BI166" s="89"/>
      <c r="BJ166" s="89"/>
      <c r="BK166" s="89"/>
      <c r="BL166" s="7">
        <f>BL167+BL173+BL175+BL182+BL185</f>
        <v>46.762</v>
      </c>
      <c r="BM166" s="89">
        <f>BM167+BM173+BM175+BM182+BM185</f>
        <v>204.87900000000002</v>
      </c>
      <c r="BN166" s="89"/>
      <c r="BO166" s="8">
        <f>BO167+BO173+BO175+BO182+BO185</f>
        <v>1347.15</v>
      </c>
      <c r="BP166" s="89">
        <f>BP167+BP173+BP175+BP182+BP185</f>
        <v>84.289999999999992</v>
      </c>
      <c r="BQ166" s="89"/>
      <c r="BR166" s="13">
        <f>BR167+BR173+BR175+BR182+BR185</f>
        <v>296.58</v>
      </c>
      <c r="BS166" s="13">
        <f>BS167+BS173+BS175+BS182+BS185</f>
        <v>27.959999999999997</v>
      </c>
      <c r="BT166" s="13">
        <f>BT167+BT173+BT175+BT182+BT185</f>
        <v>3.3380000000000001</v>
      </c>
      <c r="BU166" s="13">
        <f>BU167+BU173+BU175+BU182+BU185</f>
        <v>4.734</v>
      </c>
    </row>
    <row r="167" spans="1:73" ht="11.85" customHeight="1" outlineLevel="1" x14ac:dyDescent="0.2">
      <c r="A167" s="77" t="s">
        <v>20</v>
      </c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4">
        <f>S168+S169+S170+S172</f>
        <v>400</v>
      </c>
      <c r="T167" s="74"/>
      <c r="U167" s="74"/>
      <c r="V167" s="78">
        <f>V168+V169+V170+V172</f>
        <v>15.200000000000001</v>
      </c>
      <c r="W167" s="78"/>
      <c r="X167" s="78"/>
      <c r="Y167" s="78"/>
      <c r="Z167" s="78"/>
      <c r="AA167" s="15">
        <f>AA168+AA169+AA170+AA172</f>
        <v>25.279999999999998</v>
      </c>
      <c r="AB167" s="78">
        <f>AB168+AB169+AB170+AB172</f>
        <v>33.777999999999999</v>
      </c>
      <c r="AC167" s="78"/>
      <c r="AD167" s="15">
        <f>AD168+AD169+AD170+AD172</f>
        <v>419.5</v>
      </c>
      <c r="AE167" s="78">
        <f>AE168+AE169+AE170+AE172</f>
        <v>6.7799999999999994</v>
      </c>
      <c r="AF167" s="78"/>
      <c r="AG167" s="15">
        <f>AG168+AG169+AG170+AG172</f>
        <v>110.39999999999999</v>
      </c>
      <c r="AH167" s="15">
        <f>AH168+AH169+AH170+AH172</f>
        <v>3.4000000000000004</v>
      </c>
      <c r="AI167" s="15">
        <f>AI168+AI169+AI170+AI172</f>
        <v>0.29000000000000004</v>
      </c>
      <c r="AJ167" s="15">
        <f>AJ168+AJ169+AJ170+AJ172</f>
        <v>0.57000000000000006</v>
      </c>
      <c r="AL167" s="77" t="s">
        <v>20</v>
      </c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  <c r="AY167" s="77"/>
      <c r="AZ167" s="77"/>
      <c r="BA167" s="77"/>
      <c r="BB167" s="77"/>
      <c r="BC167" s="77"/>
      <c r="BD167" s="74">
        <f>BD168+BD169+BD170+BD172</f>
        <v>350</v>
      </c>
      <c r="BE167" s="74"/>
      <c r="BF167" s="74"/>
      <c r="BG167" s="78">
        <f>BG168+BG169+BG170+BG171+BG172+BG173</f>
        <v>13.29</v>
      </c>
      <c r="BH167" s="78"/>
      <c r="BI167" s="78"/>
      <c r="BJ167" s="78"/>
      <c r="BK167" s="78"/>
      <c r="BL167" s="15">
        <f>BL168+BL169+BL170+BL171+BL172+BL173</f>
        <v>25.5</v>
      </c>
      <c r="BM167" s="78">
        <f>BM168+BM169+BM170+BM171+BM172+BM173</f>
        <v>41.26</v>
      </c>
      <c r="BN167" s="78"/>
      <c r="BO167" s="15">
        <f>BO168+BO169+BO170+BO171+BO172+BO173</f>
        <v>440.15000000000003</v>
      </c>
      <c r="BP167" s="78">
        <f>BP168+BP169+BP170+BP171+BP172+BP173</f>
        <v>21.340000000000003</v>
      </c>
      <c r="BQ167" s="78"/>
      <c r="BR167" s="56">
        <f>BR168+BR169+BR170+BR171+BR172+BR173</f>
        <v>118.56</v>
      </c>
      <c r="BS167" s="56">
        <f>BS168+BS169+BS170+BS171+BS172+BS173</f>
        <v>2.85</v>
      </c>
      <c r="BT167" s="56">
        <f>BT168+BT169+BT170+BT171+BT172+BT173</f>
        <v>0.25</v>
      </c>
      <c r="BU167" s="56">
        <f>BU168+BU169+BU170+BU171+BU172+BU173</f>
        <v>2.48</v>
      </c>
    </row>
    <row r="168" spans="1:73" ht="13.5" customHeight="1" outlineLevel="2" x14ac:dyDescent="0.2">
      <c r="A168" s="99" t="s">
        <v>103</v>
      </c>
      <c r="B168" s="99"/>
      <c r="C168" s="99"/>
      <c r="D168" s="99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100" t="s">
        <v>104</v>
      </c>
      <c r="P168" s="100"/>
      <c r="Q168" s="100"/>
      <c r="R168" s="100"/>
      <c r="S168" s="74">
        <v>130</v>
      </c>
      <c r="T168" s="74"/>
      <c r="U168" s="74"/>
      <c r="V168" s="75">
        <v>10.6</v>
      </c>
      <c r="W168" s="75"/>
      <c r="X168" s="75"/>
      <c r="Y168" s="75"/>
      <c r="Z168" s="75"/>
      <c r="AA168" s="25">
        <v>20.38</v>
      </c>
      <c r="AB168" s="75">
        <v>2.028</v>
      </c>
      <c r="AC168" s="75"/>
      <c r="AD168" s="25">
        <v>234</v>
      </c>
      <c r="AE168" s="75">
        <v>0.18</v>
      </c>
      <c r="AF168" s="75"/>
      <c r="AG168" s="25">
        <v>85.6</v>
      </c>
      <c r="AH168" s="25">
        <v>2.1800000000000002</v>
      </c>
      <c r="AI168" s="24">
        <v>7.0000000000000007E-2</v>
      </c>
      <c r="AJ168" s="46">
        <v>0.44</v>
      </c>
      <c r="AL168" s="72" t="s">
        <v>103</v>
      </c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3" t="s">
        <v>104</v>
      </c>
      <c r="BA168" s="73"/>
      <c r="BB168" s="73"/>
      <c r="BC168" s="73"/>
      <c r="BD168" s="74">
        <v>120</v>
      </c>
      <c r="BE168" s="74"/>
      <c r="BF168" s="74"/>
      <c r="BG168" s="75">
        <v>8.82</v>
      </c>
      <c r="BH168" s="75"/>
      <c r="BI168" s="75"/>
      <c r="BJ168" s="75"/>
      <c r="BK168" s="75"/>
      <c r="BL168" s="25">
        <v>16.98</v>
      </c>
      <c r="BM168" s="75">
        <v>1.69</v>
      </c>
      <c r="BN168" s="75"/>
      <c r="BO168" s="25">
        <v>195</v>
      </c>
      <c r="BP168" s="75">
        <v>0.15</v>
      </c>
      <c r="BQ168" s="75"/>
      <c r="BR168" s="25">
        <v>71.38</v>
      </c>
      <c r="BS168" s="25">
        <v>1.82</v>
      </c>
      <c r="BT168" s="25">
        <v>0.06</v>
      </c>
      <c r="BU168" s="24">
        <v>0.37</v>
      </c>
    </row>
    <row r="169" spans="1:73" ht="17.25" customHeight="1" outlineLevel="2" x14ac:dyDescent="0.2">
      <c r="A169" s="49" t="s">
        <v>107</v>
      </c>
      <c r="B169" s="49"/>
      <c r="C169" s="49"/>
      <c r="D169" s="49"/>
      <c r="E169" s="49"/>
      <c r="F169" s="66"/>
      <c r="G169" s="67"/>
      <c r="H169" s="67"/>
      <c r="I169" s="67"/>
      <c r="J169" s="67"/>
      <c r="K169" s="67"/>
      <c r="L169" s="67"/>
      <c r="M169" s="67"/>
      <c r="N169" s="68"/>
      <c r="O169" s="100" t="s">
        <v>106</v>
      </c>
      <c r="P169" s="100"/>
      <c r="Q169" s="100"/>
      <c r="R169" s="100"/>
      <c r="S169" s="74">
        <v>25</v>
      </c>
      <c r="T169" s="74"/>
      <c r="U169" s="74"/>
      <c r="V169" s="75">
        <v>1.3</v>
      </c>
      <c r="W169" s="75"/>
      <c r="X169" s="75"/>
      <c r="Y169" s="75"/>
      <c r="Z169" s="75"/>
      <c r="AA169" s="25">
        <v>0.9</v>
      </c>
      <c r="AB169" s="75">
        <v>2.35</v>
      </c>
      <c r="AC169" s="75"/>
      <c r="AD169" s="25">
        <v>23</v>
      </c>
      <c r="AE169" s="79">
        <v>6.6</v>
      </c>
      <c r="AF169" s="79"/>
      <c r="AG169" s="24">
        <v>15.6</v>
      </c>
      <c r="AH169" s="24">
        <v>0.42</v>
      </c>
      <c r="AI169" s="24">
        <v>0.2</v>
      </c>
      <c r="AJ169" s="24">
        <v>0.11</v>
      </c>
      <c r="AL169" s="49" t="s">
        <v>107</v>
      </c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73" t="s">
        <v>106</v>
      </c>
      <c r="BA169" s="73"/>
      <c r="BB169" s="73"/>
      <c r="BC169" s="73"/>
      <c r="BD169" s="74">
        <v>15</v>
      </c>
      <c r="BE169" s="74"/>
      <c r="BF169" s="74"/>
      <c r="BG169" s="75">
        <v>0.78</v>
      </c>
      <c r="BH169" s="75"/>
      <c r="BI169" s="75"/>
      <c r="BJ169" s="75"/>
      <c r="BK169" s="75"/>
      <c r="BL169" s="25">
        <v>0.54</v>
      </c>
      <c r="BM169" s="75">
        <v>1.48</v>
      </c>
      <c r="BN169" s="75"/>
      <c r="BO169" s="25">
        <v>13</v>
      </c>
      <c r="BP169" s="79">
        <v>4.5</v>
      </c>
      <c r="BQ169" s="79"/>
      <c r="BR169" s="24">
        <v>11.7</v>
      </c>
      <c r="BS169" s="24">
        <v>0.32</v>
      </c>
      <c r="BT169" s="24">
        <v>0.15</v>
      </c>
      <c r="BU169" s="24">
        <v>0.08</v>
      </c>
    </row>
    <row r="170" spans="1:73" ht="14.25" customHeight="1" outlineLevel="2" x14ac:dyDescent="0.2">
      <c r="A170" s="99" t="s">
        <v>70</v>
      </c>
      <c r="B170" s="99"/>
      <c r="C170" s="99"/>
      <c r="D170" s="99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100" t="s">
        <v>71</v>
      </c>
      <c r="P170" s="100"/>
      <c r="Q170" s="100"/>
      <c r="R170" s="100"/>
      <c r="S170" s="74">
        <v>45</v>
      </c>
      <c r="T170" s="74"/>
      <c r="U170" s="74"/>
      <c r="V170" s="75">
        <v>3.2</v>
      </c>
      <c r="W170" s="75"/>
      <c r="X170" s="75"/>
      <c r="Y170" s="75"/>
      <c r="Z170" s="75"/>
      <c r="AA170" s="25">
        <v>4</v>
      </c>
      <c r="AB170" s="75">
        <v>19.399999999999999</v>
      </c>
      <c r="AC170" s="75"/>
      <c r="AD170" s="25">
        <v>122.3</v>
      </c>
      <c r="AE170" s="76">
        <v>0</v>
      </c>
      <c r="AF170" s="76"/>
      <c r="AG170" s="30">
        <v>9.1999999999999993</v>
      </c>
      <c r="AH170" s="30">
        <v>0.8</v>
      </c>
      <c r="AI170" s="30">
        <v>0.02</v>
      </c>
      <c r="AJ170" s="30">
        <v>0.02</v>
      </c>
      <c r="AL170" s="72" t="s">
        <v>211</v>
      </c>
      <c r="AM170" s="72"/>
      <c r="AN170" s="72"/>
      <c r="AO170" s="72"/>
      <c r="AP170" s="72"/>
      <c r="AQ170" s="72"/>
      <c r="AR170" s="72"/>
      <c r="AS170" s="72"/>
      <c r="AT170" s="72"/>
      <c r="AU170" s="72"/>
      <c r="AV170" s="72"/>
      <c r="AW170" s="72"/>
      <c r="AX170" s="72"/>
      <c r="AY170" s="72"/>
      <c r="AZ170" s="73" t="s">
        <v>71</v>
      </c>
      <c r="BA170" s="73"/>
      <c r="BB170" s="73"/>
      <c r="BC170" s="73"/>
      <c r="BD170" s="74">
        <v>35</v>
      </c>
      <c r="BE170" s="74"/>
      <c r="BF170" s="74"/>
      <c r="BG170" s="75">
        <v>3.2</v>
      </c>
      <c r="BH170" s="75"/>
      <c r="BI170" s="75"/>
      <c r="BJ170" s="75"/>
      <c r="BK170" s="75"/>
      <c r="BL170" s="25">
        <v>4</v>
      </c>
      <c r="BM170" s="75">
        <v>19.399999999999999</v>
      </c>
      <c r="BN170" s="75"/>
      <c r="BO170" s="25">
        <v>122.3</v>
      </c>
      <c r="BP170" s="76">
        <v>0</v>
      </c>
      <c r="BQ170" s="76"/>
      <c r="BR170" s="25">
        <v>7</v>
      </c>
      <c r="BS170" s="30">
        <v>0.3</v>
      </c>
      <c r="BT170" s="30">
        <v>0.03</v>
      </c>
      <c r="BU170" s="46">
        <v>0.02</v>
      </c>
    </row>
    <row r="171" spans="1:73" ht="11.85" customHeight="1" outlineLevel="3" x14ac:dyDescent="0.2">
      <c r="A171" s="99" t="s">
        <v>27</v>
      </c>
      <c r="B171" s="99"/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99"/>
      <c r="S171" s="76"/>
      <c r="T171" s="76"/>
      <c r="U171" s="76"/>
      <c r="V171" s="76"/>
      <c r="W171" s="76"/>
      <c r="X171" s="76"/>
      <c r="Y171" s="76"/>
      <c r="Z171" s="76"/>
      <c r="AA171" s="32"/>
      <c r="AB171" s="76"/>
      <c r="AC171" s="76"/>
      <c r="AD171" s="32"/>
      <c r="AE171" s="76"/>
      <c r="AF171" s="76"/>
      <c r="AG171" s="31"/>
      <c r="AH171" s="31"/>
      <c r="AI171" s="31"/>
      <c r="AJ171" s="31"/>
      <c r="AL171" s="83" t="s">
        <v>27</v>
      </c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4">
        <v>5</v>
      </c>
      <c r="BE171" s="84"/>
      <c r="BF171" s="84"/>
      <c r="BG171" s="76">
        <v>0.04</v>
      </c>
      <c r="BH171" s="76"/>
      <c r="BI171" s="76"/>
      <c r="BJ171" s="76"/>
      <c r="BK171" s="76"/>
      <c r="BL171" s="32">
        <v>3.63</v>
      </c>
      <c r="BM171" s="76">
        <v>7.0000000000000007E-2</v>
      </c>
      <c r="BN171" s="76"/>
      <c r="BO171" s="30">
        <v>33.049999999999997</v>
      </c>
      <c r="BP171" s="76">
        <v>0</v>
      </c>
      <c r="BQ171" s="76"/>
      <c r="BR171" s="30">
        <v>12</v>
      </c>
      <c r="BS171" s="31">
        <v>0.2</v>
      </c>
      <c r="BT171" s="31">
        <v>0.01</v>
      </c>
      <c r="BU171" s="31">
        <v>0.01</v>
      </c>
    </row>
    <row r="172" spans="1:73" ht="17.25" customHeight="1" outlineLevel="2" x14ac:dyDescent="0.2">
      <c r="A172" s="99" t="s">
        <v>110</v>
      </c>
      <c r="B172" s="99"/>
      <c r="C172" s="99"/>
      <c r="D172" s="99"/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100" t="s">
        <v>128</v>
      </c>
      <c r="P172" s="100"/>
      <c r="Q172" s="100"/>
      <c r="R172" s="100"/>
      <c r="S172" s="74">
        <v>200</v>
      </c>
      <c r="T172" s="74"/>
      <c r="U172" s="74"/>
      <c r="V172" s="75">
        <v>0.1</v>
      </c>
      <c r="W172" s="75"/>
      <c r="X172" s="75"/>
      <c r="Y172" s="75"/>
      <c r="Z172" s="75"/>
      <c r="AA172" s="25">
        <v>0</v>
      </c>
      <c r="AB172" s="75">
        <v>10</v>
      </c>
      <c r="AC172" s="75"/>
      <c r="AD172" s="25">
        <v>40.200000000000003</v>
      </c>
      <c r="AE172" s="76"/>
      <c r="AF172" s="76"/>
      <c r="AG172" s="30"/>
      <c r="AH172" s="30"/>
      <c r="AI172" s="30"/>
      <c r="AJ172" s="30"/>
      <c r="AL172" s="72" t="s">
        <v>32</v>
      </c>
      <c r="AM172" s="72"/>
      <c r="AN172" s="72"/>
      <c r="AO172" s="72"/>
      <c r="AP172" s="72"/>
      <c r="AQ172" s="72"/>
      <c r="AR172" s="72"/>
      <c r="AS172" s="72"/>
      <c r="AT172" s="72"/>
      <c r="AU172" s="72"/>
      <c r="AV172" s="72"/>
      <c r="AW172" s="72"/>
      <c r="AX172" s="72"/>
      <c r="AY172" s="72"/>
      <c r="AZ172" s="73" t="s">
        <v>128</v>
      </c>
      <c r="BA172" s="73"/>
      <c r="BB172" s="73"/>
      <c r="BC172" s="73"/>
      <c r="BD172" s="74">
        <v>180</v>
      </c>
      <c r="BE172" s="74"/>
      <c r="BF172" s="74"/>
      <c r="BG172" s="75">
        <v>0.1</v>
      </c>
      <c r="BH172" s="75"/>
      <c r="BI172" s="75"/>
      <c r="BJ172" s="75"/>
      <c r="BK172" s="75"/>
      <c r="BL172" s="25">
        <v>0</v>
      </c>
      <c r="BM172" s="75">
        <v>10</v>
      </c>
      <c r="BN172" s="75"/>
      <c r="BO172" s="25">
        <v>40.200000000000003</v>
      </c>
      <c r="BP172" s="76"/>
      <c r="BQ172" s="76"/>
      <c r="BR172" s="31"/>
      <c r="BS172" s="31"/>
      <c r="BT172" s="30"/>
      <c r="BU172" s="30"/>
    </row>
    <row r="173" spans="1:73" ht="17.25" customHeight="1" outlineLevel="1" x14ac:dyDescent="0.2">
      <c r="A173" s="77" t="s">
        <v>33</v>
      </c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4">
        <v>150</v>
      </c>
      <c r="T173" s="74"/>
      <c r="U173" s="74"/>
      <c r="V173" s="78">
        <f>V174</f>
        <v>0.35</v>
      </c>
      <c r="W173" s="78"/>
      <c r="X173" s="78"/>
      <c r="Y173" s="78"/>
      <c r="Z173" s="78"/>
      <c r="AA173" s="15">
        <f>AA174</f>
        <v>0.35</v>
      </c>
      <c r="AB173" s="78">
        <f>AB174</f>
        <v>8.6199999999999992</v>
      </c>
      <c r="AC173" s="78"/>
      <c r="AD173" s="15">
        <f>AD174</f>
        <v>36.6</v>
      </c>
      <c r="AE173" s="78">
        <f>AE174</f>
        <v>16.690000000000001</v>
      </c>
      <c r="AF173" s="78"/>
      <c r="AG173" s="15">
        <f>AG174</f>
        <v>16.48</v>
      </c>
      <c r="AH173" s="15">
        <f>AH174</f>
        <v>0.21</v>
      </c>
      <c r="AI173" s="15">
        <f>AI174</f>
        <v>0</v>
      </c>
      <c r="AJ173" s="15">
        <f>AJ174</f>
        <v>2</v>
      </c>
      <c r="AL173" s="77" t="s">
        <v>33</v>
      </c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  <c r="AW173" s="77"/>
      <c r="AX173" s="77"/>
      <c r="AY173" s="77"/>
      <c r="AZ173" s="77"/>
      <c r="BA173" s="77"/>
      <c r="BB173" s="77"/>
      <c r="BC173" s="77"/>
      <c r="BD173" s="74">
        <v>170</v>
      </c>
      <c r="BE173" s="74"/>
      <c r="BF173" s="74"/>
      <c r="BG173" s="78">
        <f>BG174</f>
        <v>0.35</v>
      </c>
      <c r="BH173" s="78"/>
      <c r="BI173" s="78"/>
      <c r="BJ173" s="78"/>
      <c r="BK173" s="78"/>
      <c r="BL173" s="15">
        <f>BL174</f>
        <v>0.35</v>
      </c>
      <c r="BM173" s="78">
        <f>BM174</f>
        <v>8.6199999999999992</v>
      </c>
      <c r="BN173" s="78"/>
      <c r="BO173" s="15">
        <f>BO174</f>
        <v>36.6</v>
      </c>
      <c r="BP173" s="78">
        <f>BP174</f>
        <v>16.690000000000001</v>
      </c>
      <c r="BQ173" s="78"/>
      <c r="BR173" s="56">
        <f>BR174</f>
        <v>16.48</v>
      </c>
      <c r="BS173" s="56">
        <f>BS174</f>
        <v>0.21</v>
      </c>
      <c r="BT173" s="56">
        <f>BT174</f>
        <v>0</v>
      </c>
      <c r="BU173" s="56">
        <f>BU174</f>
        <v>2</v>
      </c>
    </row>
    <row r="174" spans="1:73" ht="13.5" customHeight="1" outlineLevel="2" x14ac:dyDescent="0.2">
      <c r="A174" s="72" t="s">
        <v>75</v>
      </c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3" t="s">
        <v>112</v>
      </c>
      <c r="P174" s="73"/>
      <c r="Q174" s="73"/>
      <c r="R174" s="73"/>
      <c r="S174" s="74">
        <v>100</v>
      </c>
      <c r="T174" s="74"/>
      <c r="U174" s="74"/>
      <c r="V174" s="75">
        <v>0.35</v>
      </c>
      <c r="W174" s="75"/>
      <c r="X174" s="75"/>
      <c r="Y174" s="75"/>
      <c r="Z174" s="75"/>
      <c r="AA174" s="25">
        <v>0.35</v>
      </c>
      <c r="AB174" s="75">
        <v>8.6199999999999992</v>
      </c>
      <c r="AC174" s="75"/>
      <c r="AD174" s="25">
        <v>36.6</v>
      </c>
      <c r="AE174" s="75">
        <v>16.690000000000001</v>
      </c>
      <c r="AF174" s="75"/>
      <c r="AG174" s="25">
        <v>16.48</v>
      </c>
      <c r="AH174" s="25">
        <v>0.21</v>
      </c>
      <c r="AI174" s="25">
        <v>0</v>
      </c>
      <c r="AJ174" s="25">
        <v>2</v>
      </c>
      <c r="AL174" s="72" t="s">
        <v>75</v>
      </c>
      <c r="AM174" s="72"/>
      <c r="AN174" s="72"/>
      <c r="AO174" s="72"/>
      <c r="AP174" s="72"/>
      <c r="AQ174" s="72"/>
      <c r="AR174" s="72"/>
      <c r="AS174" s="72"/>
      <c r="AT174" s="72"/>
      <c r="AU174" s="72"/>
      <c r="AV174" s="72"/>
      <c r="AW174" s="72"/>
      <c r="AX174" s="72"/>
      <c r="AY174" s="72"/>
      <c r="AZ174" s="73" t="s">
        <v>112</v>
      </c>
      <c r="BA174" s="73"/>
      <c r="BB174" s="73"/>
      <c r="BC174" s="73"/>
      <c r="BD174" s="74">
        <v>100</v>
      </c>
      <c r="BE174" s="74"/>
      <c r="BF174" s="74"/>
      <c r="BG174" s="75">
        <v>0.35</v>
      </c>
      <c r="BH174" s="75"/>
      <c r="BI174" s="75"/>
      <c r="BJ174" s="75"/>
      <c r="BK174" s="75"/>
      <c r="BL174" s="25">
        <v>0.35</v>
      </c>
      <c r="BM174" s="75">
        <v>8.6199999999999992</v>
      </c>
      <c r="BN174" s="75"/>
      <c r="BO174" s="25">
        <v>36.6</v>
      </c>
      <c r="BP174" s="75">
        <v>16.690000000000001</v>
      </c>
      <c r="BQ174" s="75"/>
      <c r="BR174" s="25">
        <v>16.48</v>
      </c>
      <c r="BS174" s="25">
        <v>0.21</v>
      </c>
      <c r="BT174" s="25">
        <v>0</v>
      </c>
      <c r="BU174" s="25">
        <v>2</v>
      </c>
    </row>
    <row r="175" spans="1:73" ht="14.25" customHeight="1" outlineLevel="1" x14ac:dyDescent="0.2">
      <c r="A175" s="77" t="s">
        <v>37</v>
      </c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4">
        <f>S176+S177+S178+S179+S180+S181</f>
        <v>630</v>
      </c>
      <c r="T175" s="74"/>
      <c r="U175" s="74"/>
      <c r="V175" s="78">
        <f>V176+V177+V178+V179+V180+V181</f>
        <v>16.821999999999999</v>
      </c>
      <c r="W175" s="78"/>
      <c r="X175" s="78"/>
      <c r="Y175" s="78"/>
      <c r="Z175" s="78"/>
      <c r="AA175" s="15">
        <f>AA176+AA177+AA178+AA179+AA180+AA181</f>
        <v>16.459</v>
      </c>
      <c r="AB175" s="78">
        <f>AB176+AB177+AB178+AB179+AB180+AB181</f>
        <v>70.240000000000009</v>
      </c>
      <c r="AC175" s="78"/>
      <c r="AD175" s="15">
        <f>AD176+AD177+AD178+AD179+AD180+AD181</f>
        <v>498</v>
      </c>
      <c r="AE175" s="78">
        <f>AE176+AE177+AE178+AE179+AE180+AF181</f>
        <v>44.67</v>
      </c>
      <c r="AF175" s="78"/>
      <c r="AG175" s="15">
        <f>AG176+AG177+AG178+AG179+AG180+AG181</f>
        <v>104.29999999999998</v>
      </c>
      <c r="AH175" s="15">
        <f>AH176+AH177+AH178+AH179+AH180+AH181</f>
        <v>98.08</v>
      </c>
      <c r="AI175" s="15">
        <f>AI176+AI177+AI178+AI179+AI180+AI181</f>
        <v>3.448</v>
      </c>
      <c r="AJ175" s="15">
        <f>AJ176+AJ177+AJ178+AJ179+AJ180+AJ181</f>
        <v>1.89</v>
      </c>
      <c r="AL175" s="77" t="s">
        <v>37</v>
      </c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  <c r="AY175" s="77"/>
      <c r="AZ175" s="77"/>
      <c r="BA175" s="77"/>
      <c r="BB175" s="77"/>
      <c r="BC175" s="77"/>
      <c r="BD175" s="74">
        <f>BD176+BD177+BD178+BD179+BD180+BD181</f>
        <v>500</v>
      </c>
      <c r="BE175" s="74"/>
      <c r="BF175" s="74"/>
      <c r="BG175" s="78">
        <f>BG176+BG177+BG178+BG179+BG180+BG181</f>
        <v>14.629999999999999</v>
      </c>
      <c r="BH175" s="78"/>
      <c r="BI175" s="78"/>
      <c r="BJ175" s="78"/>
      <c r="BK175" s="78"/>
      <c r="BL175" s="15">
        <f>BL176+BL177+BL178+BL179+BL180+BL181</f>
        <v>13.213000000000001</v>
      </c>
      <c r="BM175" s="78">
        <f>BM176+BM177+BM178+BM179+BM180+BM181</f>
        <v>64.319000000000003</v>
      </c>
      <c r="BN175" s="78"/>
      <c r="BO175" s="15">
        <f>BO176+BO177+BO178+BO179+BO180+BO181</f>
        <v>416.6</v>
      </c>
      <c r="BP175" s="78">
        <f>BP176+BP177+BP178+BP179+BP180+BP181</f>
        <v>37.57</v>
      </c>
      <c r="BQ175" s="78"/>
      <c r="BR175" s="56">
        <f>BR176+BR177+BR178+BR179+BR180+BR181</f>
        <v>77.149999999999991</v>
      </c>
      <c r="BS175" s="56">
        <f>BS176+BS177+BS178+BS179+BS180+BS181</f>
        <v>13.07</v>
      </c>
      <c r="BT175" s="56">
        <f>BT176+BT177+BT178+BT179+BT180+BT181</f>
        <v>2.952</v>
      </c>
      <c r="BU175" s="56">
        <f>BU176+BU177+BU178+BU179+BU180+BU181</f>
        <v>0.12400000000000001</v>
      </c>
    </row>
    <row r="176" spans="1:73" ht="19.5" customHeight="1" outlineLevel="2" x14ac:dyDescent="0.2">
      <c r="A176" s="91" t="s">
        <v>212</v>
      </c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5" t="s">
        <v>213</v>
      </c>
      <c r="P176" s="95"/>
      <c r="Q176" s="95"/>
      <c r="R176" s="95"/>
      <c r="S176" s="93">
        <v>180</v>
      </c>
      <c r="T176" s="93"/>
      <c r="U176" s="93"/>
      <c r="V176" s="94">
        <v>2</v>
      </c>
      <c r="W176" s="94"/>
      <c r="X176" s="94"/>
      <c r="Y176" s="94"/>
      <c r="Z176" s="94"/>
      <c r="AA176" s="69">
        <v>4.0999999999999996</v>
      </c>
      <c r="AB176" s="94">
        <v>8.5</v>
      </c>
      <c r="AC176" s="94"/>
      <c r="AD176" s="69">
        <v>80</v>
      </c>
      <c r="AE176" s="94">
        <v>19.41</v>
      </c>
      <c r="AF176" s="94"/>
      <c r="AG176" s="69">
        <v>43.13</v>
      </c>
      <c r="AH176" s="69">
        <v>85</v>
      </c>
      <c r="AI176" s="70">
        <v>0.06</v>
      </c>
      <c r="AJ176" s="70">
        <v>0.04</v>
      </c>
      <c r="AL176" s="72" t="s">
        <v>212</v>
      </c>
      <c r="AM176" s="72"/>
      <c r="AN176" s="72"/>
      <c r="AO176" s="72"/>
      <c r="AP176" s="72"/>
      <c r="AQ176" s="72"/>
      <c r="AR176" s="72"/>
      <c r="AS176" s="72"/>
      <c r="AT176" s="72"/>
      <c r="AU176" s="72"/>
      <c r="AV176" s="72"/>
      <c r="AW176" s="72"/>
      <c r="AX176" s="72"/>
      <c r="AY176" s="72"/>
      <c r="AZ176" s="81" t="s">
        <v>213</v>
      </c>
      <c r="BA176" s="81"/>
      <c r="BB176" s="81"/>
      <c r="BC176" s="81"/>
      <c r="BD176" s="74">
        <v>150</v>
      </c>
      <c r="BE176" s="74"/>
      <c r="BF176" s="74"/>
      <c r="BG176" s="79">
        <v>1.27</v>
      </c>
      <c r="BH176" s="79"/>
      <c r="BI176" s="79"/>
      <c r="BJ176" s="79"/>
      <c r="BK176" s="79"/>
      <c r="BL176" s="25">
        <v>3.0630000000000002</v>
      </c>
      <c r="BM176" s="75">
        <v>6.1890000000000001</v>
      </c>
      <c r="BN176" s="75"/>
      <c r="BO176" s="25">
        <v>58</v>
      </c>
      <c r="BP176" s="75">
        <v>18.12</v>
      </c>
      <c r="BQ176" s="75"/>
      <c r="BR176" s="26">
        <v>23.82</v>
      </c>
      <c r="BS176" s="26">
        <v>0.47</v>
      </c>
      <c r="BT176" s="26">
        <v>0.04</v>
      </c>
      <c r="BU176" s="26">
        <v>4.2000000000000003E-2</v>
      </c>
    </row>
    <row r="177" spans="1:73" ht="18" customHeight="1" outlineLevel="2" x14ac:dyDescent="0.2">
      <c r="A177" s="91" t="s">
        <v>214</v>
      </c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2" t="s">
        <v>215</v>
      </c>
      <c r="P177" s="92"/>
      <c r="Q177" s="92"/>
      <c r="R177" s="92"/>
      <c r="S177" s="93">
        <v>70</v>
      </c>
      <c r="T177" s="93"/>
      <c r="U177" s="93"/>
      <c r="V177" s="94">
        <v>8.85</v>
      </c>
      <c r="W177" s="94"/>
      <c r="X177" s="94"/>
      <c r="Y177" s="94"/>
      <c r="Z177" s="94"/>
      <c r="AA177" s="69">
        <v>6.64</v>
      </c>
      <c r="AB177" s="94">
        <v>4.53</v>
      </c>
      <c r="AC177" s="94"/>
      <c r="AD177" s="69">
        <v>118</v>
      </c>
      <c r="AE177" s="98">
        <v>0.56000000000000005</v>
      </c>
      <c r="AF177" s="98"/>
      <c r="AG177" s="69">
        <v>6</v>
      </c>
      <c r="AH177" s="69">
        <v>1.4</v>
      </c>
      <c r="AI177" s="69">
        <v>3.31</v>
      </c>
      <c r="AJ177" s="69">
        <v>1.4</v>
      </c>
      <c r="AL177" s="72" t="s">
        <v>214</v>
      </c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3" t="s">
        <v>215</v>
      </c>
      <c r="BA177" s="73"/>
      <c r="BB177" s="73"/>
      <c r="BC177" s="73"/>
      <c r="BD177" s="74">
        <v>50</v>
      </c>
      <c r="BE177" s="74"/>
      <c r="BF177" s="74"/>
      <c r="BG177" s="75">
        <v>7.58</v>
      </c>
      <c r="BH177" s="75"/>
      <c r="BI177" s="75"/>
      <c r="BJ177" s="75"/>
      <c r="BK177" s="75"/>
      <c r="BL177" s="25">
        <v>5.69</v>
      </c>
      <c r="BM177" s="75">
        <v>3.88</v>
      </c>
      <c r="BN177" s="75"/>
      <c r="BO177" s="25">
        <v>101</v>
      </c>
      <c r="BP177" s="79">
        <v>0.48</v>
      </c>
      <c r="BQ177" s="79"/>
      <c r="BR177" s="26">
        <v>5</v>
      </c>
      <c r="BS177" s="26">
        <v>1.2</v>
      </c>
      <c r="BT177" s="26">
        <v>2.84</v>
      </c>
      <c r="BU177" s="26"/>
    </row>
    <row r="178" spans="1:73" ht="15" customHeight="1" outlineLevel="2" x14ac:dyDescent="0.2">
      <c r="A178" s="91" t="s">
        <v>216</v>
      </c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2" t="s">
        <v>217</v>
      </c>
      <c r="P178" s="92"/>
      <c r="Q178" s="92"/>
      <c r="R178" s="92"/>
      <c r="S178" s="93">
        <v>100</v>
      </c>
      <c r="T178" s="93"/>
      <c r="U178" s="93"/>
      <c r="V178" s="94">
        <v>1.6220000000000001</v>
      </c>
      <c r="W178" s="94"/>
      <c r="X178" s="94"/>
      <c r="Y178" s="94"/>
      <c r="Z178" s="94"/>
      <c r="AA178" s="69">
        <v>3.0059999999999998</v>
      </c>
      <c r="AB178" s="94">
        <v>9.3800000000000008</v>
      </c>
      <c r="AC178" s="94"/>
      <c r="AD178" s="69">
        <v>67</v>
      </c>
      <c r="AE178" s="94">
        <v>10.6</v>
      </c>
      <c r="AF178" s="94"/>
      <c r="AG178" s="69">
        <v>39.22</v>
      </c>
      <c r="AH178" s="69">
        <v>1.48</v>
      </c>
      <c r="AI178" s="69">
        <v>2E-3</v>
      </c>
      <c r="AJ178" s="69">
        <v>0.4</v>
      </c>
      <c r="AL178" s="72" t="s">
        <v>216</v>
      </c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3" t="s">
        <v>217</v>
      </c>
      <c r="BA178" s="73"/>
      <c r="BB178" s="73"/>
      <c r="BC178" s="73"/>
      <c r="BD178" s="74">
        <v>80</v>
      </c>
      <c r="BE178" s="74"/>
      <c r="BF178" s="74"/>
      <c r="BG178" s="75">
        <v>1.6</v>
      </c>
      <c r="BH178" s="75"/>
      <c r="BI178" s="75"/>
      <c r="BJ178" s="75"/>
      <c r="BK178" s="75"/>
      <c r="BL178" s="25">
        <v>3</v>
      </c>
      <c r="BM178" s="75">
        <v>9.4</v>
      </c>
      <c r="BN178" s="75"/>
      <c r="BO178" s="25">
        <v>67.2</v>
      </c>
      <c r="BP178" s="75">
        <v>10.6</v>
      </c>
      <c r="BQ178" s="75"/>
      <c r="BR178" s="26">
        <v>39.22</v>
      </c>
      <c r="BS178" s="26">
        <v>1.48</v>
      </c>
      <c r="BT178" s="26">
        <v>1E-3</v>
      </c>
      <c r="BU178" s="26">
        <v>4.2000000000000003E-2</v>
      </c>
    </row>
    <row r="179" spans="1:73" ht="24.75" customHeight="1" outlineLevel="2" x14ac:dyDescent="0.2">
      <c r="A179" s="91" t="s">
        <v>218</v>
      </c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5" t="s">
        <v>219</v>
      </c>
      <c r="P179" s="95"/>
      <c r="Q179" s="95"/>
      <c r="R179" s="95"/>
      <c r="S179" s="93">
        <v>50</v>
      </c>
      <c r="T179" s="93"/>
      <c r="U179" s="93"/>
      <c r="V179" s="94">
        <v>0.9</v>
      </c>
      <c r="W179" s="94"/>
      <c r="X179" s="94"/>
      <c r="Y179" s="94"/>
      <c r="Z179" s="94"/>
      <c r="AA179" s="69">
        <v>2.1</v>
      </c>
      <c r="AB179" s="94">
        <v>6.7</v>
      </c>
      <c r="AC179" s="94"/>
      <c r="AD179" s="69">
        <v>50</v>
      </c>
      <c r="AE179" s="94">
        <v>7.7</v>
      </c>
      <c r="AF179" s="94"/>
      <c r="AG179" s="69">
        <v>9.07</v>
      </c>
      <c r="AH179" s="69">
        <v>0.44</v>
      </c>
      <c r="AI179" s="70">
        <v>0.02</v>
      </c>
      <c r="AJ179" s="70">
        <v>0.03</v>
      </c>
      <c r="AL179" s="96" t="s">
        <v>218</v>
      </c>
      <c r="AM179" s="96"/>
      <c r="AN179" s="96"/>
      <c r="AO179" s="96"/>
      <c r="AP179" s="96"/>
      <c r="AQ179" s="96"/>
      <c r="AR179" s="96"/>
      <c r="AS179" s="96"/>
      <c r="AT179" s="96"/>
      <c r="AU179" s="96"/>
      <c r="AV179" s="96"/>
      <c r="AW179" s="96"/>
      <c r="AX179" s="96"/>
      <c r="AY179" s="96"/>
      <c r="AZ179" s="81" t="s">
        <v>219</v>
      </c>
      <c r="BA179" s="81"/>
      <c r="BB179" s="81"/>
      <c r="BC179" s="81"/>
      <c r="BD179" s="74">
        <v>30</v>
      </c>
      <c r="BE179" s="74"/>
      <c r="BF179" s="74"/>
      <c r="BG179" s="97">
        <v>0.42</v>
      </c>
      <c r="BH179" s="97"/>
      <c r="BI179" s="97"/>
      <c r="BJ179" s="97"/>
      <c r="BK179" s="97"/>
      <c r="BL179" s="25">
        <v>1.07</v>
      </c>
      <c r="BM179" s="97">
        <v>3.09</v>
      </c>
      <c r="BN179" s="97"/>
      <c r="BO179" s="25">
        <v>24</v>
      </c>
      <c r="BP179" s="97">
        <v>3.55</v>
      </c>
      <c r="BQ179" s="97"/>
      <c r="BR179" s="26">
        <v>4.01</v>
      </c>
      <c r="BS179" s="26">
        <v>0.2</v>
      </c>
      <c r="BT179" s="26">
        <v>1.4999999999999999E-2</v>
      </c>
      <c r="BU179" s="26">
        <v>0.02</v>
      </c>
    </row>
    <row r="180" spans="1:73" ht="15" customHeight="1" outlineLevel="2" x14ac:dyDescent="0.2">
      <c r="A180" s="91" t="s">
        <v>119</v>
      </c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2" t="s">
        <v>120</v>
      </c>
      <c r="P180" s="92"/>
      <c r="Q180" s="92"/>
      <c r="R180" s="92"/>
      <c r="S180" s="93">
        <v>180</v>
      </c>
      <c r="T180" s="93"/>
      <c r="U180" s="93"/>
      <c r="V180" s="94">
        <v>0.15</v>
      </c>
      <c r="W180" s="94"/>
      <c r="X180" s="94"/>
      <c r="Y180" s="94"/>
      <c r="Z180" s="94"/>
      <c r="AA180" s="71">
        <v>1.2999999999999999E-2</v>
      </c>
      <c r="AB180" s="94">
        <v>24.43</v>
      </c>
      <c r="AC180" s="94"/>
      <c r="AD180" s="69">
        <v>96</v>
      </c>
      <c r="AE180" s="94">
        <v>6.4</v>
      </c>
      <c r="AF180" s="94"/>
      <c r="AG180" s="69">
        <v>6.88</v>
      </c>
      <c r="AH180" s="69">
        <v>0.16</v>
      </c>
      <c r="AI180" s="69">
        <v>0</v>
      </c>
      <c r="AJ180" s="69">
        <v>0</v>
      </c>
      <c r="AL180" s="72" t="s">
        <v>119</v>
      </c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3" t="s">
        <v>120</v>
      </c>
      <c r="BA180" s="73"/>
      <c r="BB180" s="73"/>
      <c r="BC180" s="73"/>
      <c r="BD180" s="74">
        <v>150</v>
      </c>
      <c r="BE180" s="74"/>
      <c r="BF180" s="74"/>
      <c r="BG180" s="79">
        <v>0.11</v>
      </c>
      <c r="BH180" s="79"/>
      <c r="BI180" s="79"/>
      <c r="BJ180" s="79"/>
      <c r="BK180" s="79"/>
      <c r="BL180" s="24">
        <v>0.01</v>
      </c>
      <c r="BM180" s="75">
        <v>18.43</v>
      </c>
      <c r="BN180" s="75"/>
      <c r="BO180" s="25">
        <v>72</v>
      </c>
      <c r="BP180" s="75">
        <v>4.8</v>
      </c>
      <c r="BQ180" s="75"/>
      <c r="BR180" s="25">
        <v>5.0999999999999996</v>
      </c>
      <c r="BS180" s="24">
        <v>0.12</v>
      </c>
      <c r="BT180" s="25">
        <v>0</v>
      </c>
      <c r="BU180" s="25">
        <v>0</v>
      </c>
    </row>
    <row r="181" spans="1:73" ht="15" customHeight="1" outlineLevel="2" x14ac:dyDescent="0.2">
      <c r="A181" s="91" t="s">
        <v>46</v>
      </c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2" t="s">
        <v>47</v>
      </c>
      <c r="P181" s="92"/>
      <c r="Q181" s="92"/>
      <c r="R181" s="92"/>
      <c r="S181" s="93">
        <v>50</v>
      </c>
      <c r="T181" s="93"/>
      <c r="U181" s="93"/>
      <c r="V181" s="94">
        <v>3.3</v>
      </c>
      <c r="W181" s="94"/>
      <c r="X181" s="94"/>
      <c r="Y181" s="94"/>
      <c r="Z181" s="94"/>
      <c r="AA181" s="69">
        <v>0.6</v>
      </c>
      <c r="AB181" s="94">
        <v>16.7</v>
      </c>
      <c r="AC181" s="94"/>
      <c r="AD181" s="69">
        <v>87</v>
      </c>
      <c r="AE181" s="27">
        <v>0.02</v>
      </c>
      <c r="AF181" s="27"/>
      <c r="AG181" s="69">
        <v>0</v>
      </c>
      <c r="AH181" s="69">
        <v>9.6</v>
      </c>
      <c r="AI181" s="69">
        <v>5.6000000000000001E-2</v>
      </c>
      <c r="AJ181" s="71">
        <v>0.02</v>
      </c>
      <c r="AL181" s="72" t="s">
        <v>46</v>
      </c>
      <c r="AM181" s="72"/>
      <c r="AN181" s="72"/>
      <c r="AO181" s="72"/>
      <c r="AP181" s="72"/>
      <c r="AQ181" s="72"/>
      <c r="AR181" s="72"/>
      <c r="AS181" s="72"/>
      <c r="AT181" s="72"/>
      <c r="AU181" s="72"/>
      <c r="AV181" s="72"/>
      <c r="AW181" s="72"/>
      <c r="AX181" s="72"/>
      <c r="AY181" s="72"/>
      <c r="AZ181" s="73" t="s">
        <v>47</v>
      </c>
      <c r="BA181" s="73"/>
      <c r="BB181" s="73"/>
      <c r="BC181" s="73"/>
      <c r="BD181" s="74">
        <v>40</v>
      </c>
      <c r="BE181" s="74"/>
      <c r="BF181" s="74"/>
      <c r="BG181" s="75">
        <v>3.65</v>
      </c>
      <c r="BH181" s="75"/>
      <c r="BI181" s="75"/>
      <c r="BJ181" s="75"/>
      <c r="BK181" s="75"/>
      <c r="BL181" s="24">
        <v>0.38</v>
      </c>
      <c r="BM181" s="75">
        <v>23.33</v>
      </c>
      <c r="BN181" s="75"/>
      <c r="BO181" s="25">
        <v>94.4</v>
      </c>
      <c r="BP181" s="30">
        <v>0.02</v>
      </c>
      <c r="BQ181" s="30"/>
      <c r="BR181" s="37">
        <v>0</v>
      </c>
      <c r="BS181" s="37">
        <v>9.6</v>
      </c>
      <c r="BT181" s="37">
        <v>5.6000000000000001E-2</v>
      </c>
      <c r="BU181" s="40">
        <v>0.02</v>
      </c>
    </row>
    <row r="182" spans="1:73" ht="13.5" customHeight="1" outlineLevel="1" x14ac:dyDescent="0.2">
      <c r="A182" s="77" t="s">
        <v>48</v>
      </c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4">
        <f>S183+S184</f>
        <v>250</v>
      </c>
      <c r="T182" s="74"/>
      <c r="U182" s="74"/>
      <c r="V182" s="78">
        <f>V183+V184</f>
        <v>2.4</v>
      </c>
      <c r="W182" s="78"/>
      <c r="X182" s="78"/>
      <c r="Y182" s="78"/>
      <c r="Z182" s="78"/>
      <c r="AA182" s="15">
        <f>AA183+AA184</f>
        <v>1.8</v>
      </c>
      <c r="AB182" s="78">
        <f>AB183+AB184</f>
        <v>58.400000000000006</v>
      </c>
      <c r="AC182" s="78"/>
      <c r="AD182" s="15">
        <f>AD183+AD184</f>
        <v>269</v>
      </c>
      <c r="AE182" s="78">
        <f>AE183+AE184</f>
        <v>4</v>
      </c>
      <c r="AF182" s="78"/>
      <c r="AG182" s="15">
        <f>AG183+AG184</f>
        <v>10.54</v>
      </c>
      <c r="AH182" s="15">
        <f>AH183+AH184</f>
        <v>2.11</v>
      </c>
      <c r="AI182" s="15">
        <f>AI183+AI184</f>
        <v>0.02</v>
      </c>
      <c r="AJ182" s="15">
        <f>AJ183+AJ184</f>
        <v>0.02</v>
      </c>
      <c r="AL182" s="77" t="s">
        <v>48</v>
      </c>
      <c r="AM182" s="77"/>
      <c r="AN182" s="77"/>
      <c r="AO182" s="77"/>
      <c r="AP182" s="77"/>
      <c r="AQ182" s="77"/>
      <c r="AR182" s="77"/>
      <c r="AS182" s="77"/>
      <c r="AT182" s="77"/>
      <c r="AU182" s="77"/>
      <c r="AV182" s="77"/>
      <c r="AW182" s="77"/>
      <c r="AX182" s="77"/>
      <c r="AY182" s="77"/>
      <c r="AZ182" s="77"/>
      <c r="BA182" s="77"/>
      <c r="BB182" s="77"/>
      <c r="BC182" s="77"/>
      <c r="BD182" s="74">
        <f>BD183+BD184</f>
        <v>220</v>
      </c>
      <c r="BE182" s="74"/>
      <c r="BF182" s="74"/>
      <c r="BG182" s="78">
        <f>BG183+BG184</f>
        <v>1.87</v>
      </c>
      <c r="BH182" s="78"/>
      <c r="BI182" s="78"/>
      <c r="BJ182" s="78"/>
      <c r="BK182" s="78"/>
      <c r="BL182" s="15">
        <f>BL183+BL184</f>
        <v>1.1990000000000001</v>
      </c>
      <c r="BM182" s="78">
        <f>BM183+BM184</f>
        <v>43.45</v>
      </c>
      <c r="BN182" s="78"/>
      <c r="BO182" s="15">
        <f>BO183+BO184</f>
        <v>175</v>
      </c>
      <c r="BP182" s="90">
        <f>BP183+BP184</f>
        <v>4</v>
      </c>
      <c r="BQ182" s="90"/>
      <c r="BR182" s="56">
        <f>BR183+BR184</f>
        <v>10.54</v>
      </c>
      <c r="BS182" s="56">
        <f>BS183+BS184</f>
        <v>2.11</v>
      </c>
      <c r="BT182" s="56">
        <f>BT183+BT184</f>
        <v>0.02</v>
      </c>
      <c r="BU182" s="56">
        <f>BU183+BU184</f>
        <v>0.02</v>
      </c>
    </row>
    <row r="183" spans="1:73" ht="15.75" customHeight="1" outlineLevel="2" x14ac:dyDescent="0.2">
      <c r="A183" s="72" t="s">
        <v>220</v>
      </c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3" t="s">
        <v>122</v>
      </c>
      <c r="P183" s="73"/>
      <c r="Q183" s="73"/>
      <c r="R183" s="73"/>
      <c r="S183" s="74">
        <v>50</v>
      </c>
      <c r="T183" s="74"/>
      <c r="U183" s="74"/>
      <c r="V183" s="75">
        <v>1.4</v>
      </c>
      <c r="W183" s="75"/>
      <c r="X183" s="75"/>
      <c r="Y183" s="75"/>
      <c r="Z183" s="75"/>
      <c r="AA183" s="25">
        <v>1.6</v>
      </c>
      <c r="AB183" s="75">
        <v>38.200000000000003</v>
      </c>
      <c r="AC183" s="75"/>
      <c r="AD183" s="25">
        <v>177</v>
      </c>
      <c r="AE183" s="75"/>
      <c r="AF183" s="75"/>
      <c r="AG183" s="25"/>
      <c r="AH183" s="25"/>
      <c r="AI183" s="25"/>
      <c r="AJ183" s="25"/>
      <c r="AL183" s="72" t="s">
        <v>220</v>
      </c>
      <c r="AM183" s="72"/>
      <c r="AN183" s="72"/>
      <c r="AO183" s="72"/>
      <c r="AP183" s="72"/>
      <c r="AQ183" s="72"/>
      <c r="AR183" s="72"/>
      <c r="AS183" s="72"/>
      <c r="AT183" s="72"/>
      <c r="AU183" s="72"/>
      <c r="AV183" s="72"/>
      <c r="AW183" s="72"/>
      <c r="AX183" s="72"/>
      <c r="AY183" s="72"/>
      <c r="AZ183" s="73" t="s">
        <v>122</v>
      </c>
      <c r="BA183" s="73"/>
      <c r="BB183" s="73"/>
      <c r="BC183" s="73"/>
      <c r="BD183" s="74">
        <v>20</v>
      </c>
      <c r="BE183" s="74"/>
      <c r="BF183" s="74"/>
      <c r="BG183" s="75">
        <v>0.87</v>
      </c>
      <c r="BH183" s="75"/>
      <c r="BI183" s="75"/>
      <c r="BJ183" s="75"/>
      <c r="BK183" s="75"/>
      <c r="BL183" s="25">
        <v>0.999</v>
      </c>
      <c r="BM183" s="75">
        <v>23.25</v>
      </c>
      <c r="BN183" s="75"/>
      <c r="BO183" s="25">
        <v>106</v>
      </c>
      <c r="BP183" s="75"/>
      <c r="BQ183" s="75"/>
      <c r="BR183" s="25"/>
      <c r="BS183" s="25"/>
      <c r="BT183" s="25"/>
      <c r="BU183" s="25"/>
    </row>
    <row r="184" spans="1:73" ht="14.25" customHeight="1" outlineLevel="2" x14ac:dyDescent="0.2">
      <c r="A184" s="72" t="s">
        <v>157</v>
      </c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3" t="s">
        <v>35</v>
      </c>
      <c r="P184" s="73"/>
      <c r="Q184" s="73"/>
      <c r="R184" s="73"/>
      <c r="S184" s="74">
        <v>200</v>
      </c>
      <c r="T184" s="74"/>
      <c r="U184" s="74"/>
      <c r="V184" s="75">
        <v>1</v>
      </c>
      <c r="W184" s="75"/>
      <c r="X184" s="75"/>
      <c r="Y184" s="75"/>
      <c r="Z184" s="75"/>
      <c r="AA184" s="25">
        <v>0.2</v>
      </c>
      <c r="AB184" s="75">
        <v>20.2</v>
      </c>
      <c r="AC184" s="75"/>
      <c r="AD184" s="25">
        <v>92</v>
      </c>
      <c r="AE184" s="75">
        <v>4</v>
      </c>
      <c r="AF184" s="75"/>
      <c r="AG184" s="25">
        <v>10.54</v>
      </c>
      <c r="AH184" s="22">
        <v>2.11</v>
      </c>
      <c r="AI184" s="22">
        <v>0.02</v>
      </c>
      <c r="AJ184" s="22">
        <v>0.02</v>
      </c>
      <c r="AL184" s="72" t="s">
        <v>221</v>
      </c>
      <c r="AM184" s="72"/>
      <c r="AN184" s="72"/>
      <c r="AO184" s="72"/>
      <c r="AP184" s="72"/>
      <c r="AQ184" s="72"/>
      <c r="AR184" s="72"/>
      <c r="AS184" s="72"/>
      <c r="AT184" s="72"/>
      <c r="AU184" s="72"/>
      <c r="AV184" s="72"/>
      <c r="AW184" s="72"/>
      <c r="AX184" s="72"/>
      <c r="AY184" s="72"/>
      <c r="AZ184" s="73" t="s">
        <v>35</v>
      </c>
      <c r="BA184" s="73"/>
      <c r="BB184" s="73"/>
      <c r="BC184" s="73"/>
      <c r="BD184" s="74">
        <v>200</v>
      </c>
      <c r="BE184" s="74"/>
      <c r="BF184" s="74"/>
      <c r="BG184" s="75">
        <v>1</v>
      </c>
      <c r="BH184" s="75"/>
      <c r="BI184" s="75"/>
      <c r="BJ184" s="75"/>
      <c r="BK184" s="75"/>
      <c r="BL184" s="25">
        <v>0.2</v>
      </c>
      <c r="BM184" s="75">
        <v>20.2</v>
      </c>
      <c r="BN184" s="75"/>
      <c r="BO184" s="25">
        <v>69</v>
      </c>
      <c r="BP184" s="75">
        <v>4</v>
      </c>
      <c r="BQ184" s="75"/>
      <c r="BR184" s="25">
        <v>10.54</v>
      </c>
      <c r="BS184" s="22">
        <v>2.11</v>
      </c>
      <c r="BT184" s="22">
        <v>0.02</v>
      </c>
      <c r="BU184" s="22">
        <v>0.02</v>
      </c>
    </row>
    <row r="185" spans="1:73" ht="17.25" customHeight="1" outlineLevel="1" x14ac:dyDescent="0.2">
      <c r="A185" s="77" t="s">
        <v>55</v>
      </c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4">
        <f>S186+S188+S189+S187</f>
        <v>450</v>
      </c>
      <c r="T185" s="74"/>
      <c r="U185" s="74"/>
      <c r="V185" s="78">
        <f>V186+V188+V189</f>
        <v>10.34</v>
      </c>
      <c r="W185" s="78"/>
      <c r="X185" s="78"/>
      <c r="Y185" s="78"/>
      <c r="Z185" s="78"/>
      <c r="AA185" s="15">
        <f>AA186+AA188+AA189</f>
        <v>9.26</v>
      </c>
      <c r="AB185" s="78">
        <f>AB186+AB188+AB189</f>
        <v>58.55</v>
      </c>
      <c r="AC185" s="78"/>
      <c r="AD185" s="15">
        <f>AD186+AD188+AD189</f>
        <v>378</v>
      </c>
      <c r="AE185" s="78">
        <f>AE186+AF188+AF189</f>
        <v>8.1310000000000002</v>
      </c>
      <c r="AF185" s="78"/>
      <c r="AG185" s="15">
        <f>AG186+AG188+AG189</f>
        <v>90.29</v>
      </c>
      <c r="AH185" s="16">
        <f>AH186+AH188+AH189</f>
        <v>10.225</v>
      </c>
      <c r="AI185" s="16">
        <f>AI186+AI188+AI189</f>
        <v>0.13600000000000001</v>
      </c>
      <c r="AJ185" s="16">
        <f>AJ186+AJ188+AJ189</f>
        <v>0.15</v>
      </c>
      <c r="AL185" s="77" t="s">
        <v>55</v>
      </c>
      <c r="AM185" s="77"/>
      <c r="AN185" s="77"/>
      <c r="AO185" s="77"/>
      <c r="AP185" s="77"/>
      <c r="AQ185" s="77"/>
      <c r="AR185" s="77"/>
      <c r="AS185" s="77"/>
      <c r="AT185" s="77"/>
      <c r="AU185" s="77"/>
      <c r="AV185" s="77"/>
      <c r="AW185" s="77"/>
      <c r="AX185" s="77"/>
      <c r="AY185" s="77"/>
      <c r="AZ185" s="77"/>
      <c r="BA185" s="77"/>
      <c r="BB185" s="77"/>
      <c r="BC185" s="77"/>
      <c r="BD185" s="74">
        <f>BD186+BD188+BD189+BD187</f>
        <v>400</v>
      </c>
      <c r="BE185" s="74"/>
      <c r="BF185" s="74"/>
      <c r="BG185" s="78">
        <f>BG186+BG188+BG189</f>
        <v>8.36</v>
      </c>
      <c r="BH185" s="78"/>
      <c r="BI185" s="78"/>
      <c r="BJ185" s="78"/>
      <c r="BK185" s="78"/>
      <c r="BL185" s="15">
        <f>BL186+BL188+BL189</f>
        <v>6.5000000000000009</v>
      </c>
      <c r="BM185" s="78">
        <f>BM186+BM188+BM189</f>
        <v>47.230000000000004</v>
      </c>
      <c r="BN185" s="78"/>
      <c r="BO185" s="15">
        <f>BO186+BO188+BO189</f>
        <v>278.8</v>
      </c>
      <c r="BP185" s="78">
        <f>BP186+BP188+BP189</f>
        <v>4.6899999999999995</v>
      </c>
      <c r="BQ185" s="78"/>
      <c r="BR185" s="62">
        <f>BR186+BR188+BR189</f>
        <v>73.849999999999994</v>
      </c>
      <c r="BS185" s="62">
        <f>BS186+BS188+BS189</f>
        <v>9.7199999999999989</v>
      </c>
      <c r="BT185" s="62">
        <f>BT186+BT188+BT189</f>
        <v>0.11599999999999999</v>
      </c>
      <c r="BU185" s="62">
        <f>BU186+BU188+BU189</f>
        <v>0.11</v>
      </c>
    </row>
    <row r="186" spans="1:73" ht="16.5" customHeight="1" outlineLevel="2" x14ac:dyDescent="0.2">
      <c r="A186" s="72" t="s">
        <v>222</v>
      </c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3" t="s">
        <v>223</v>
      </c>
      <c r="P186" s="73"/>
      <c r="Q186" s="73"/>
      <c r="R186" s="73"/>
      <c r="S186" s="74">
        <v>180</v>
      </c>
      <c r="T186" s="74"/>
      <c r="U186" s="74"/>
      <c r="V186" s="75">
        <v>5.34</v>
      </c>
      <c r="W186" s="75"/>
      <c r="X186" s="75"/>
      <c r="Y186" s="75"/>
      <c r="Z186" s="75"/>
      <c r="AA186" s="25">
        <v>6.96</v>
      </c>
      <c r="AB186" s="75">
        <v>31.45</v>
      </c>
      <c r="AC186" s="75"/>
      <c r="AD186" s="25">
        <v>228</v>
      </c>
      <c r="AE186" s="75">
        <v>8.1310000000000002</v>
      </c>
      <c r="AF186" s="75"/>
      <c r="AG186" s="25">
        <v>18.14</v>
      </c>
      <c r="AH186" s="24">
        <v>0.55000000000000004</v>
      </c>
      <c r="AI186" s="24">
        <v>0.06</v>
      </c>
      <c r="AJ186" s="24">
        <v>0.04</v>
      </c>
      <c r="AL186" s="72" t="s">
        <v>224</v>
      </c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  <c r="AW186" s="72"/>
      <c r="AX186" s="72"/>
      <c r="AY186" s="72"/>
      <c r="AZ186" s="73" t="s">
        <v>223</v>
      </c>
      <c r="BA186" s="73"/>
      <c r="BB186" s="73"/>
      <c r="BC186" s="73"/>
      <c r="BD186" s="74">
        <v>160</v>
      </c>
      <c r="BE186" s="74"/>
      <c r="BF186" s="74"/>
      <c r="BG186" s="75">
        <v>3.56</v>
      </c>
      <c r="BH186" s="75"/>
      <c r="BI186" s="75"/>
      <c r="BJ186" s="75"/>
      <c r="BK186" s="75"/>
      <c r="BL186" s="25">
        <v>4.4000000000000004</v>
      </c>
      <c r="BM186" s="79">
        <v>20.97</v>
      </c>
      <c r="BN186" s="79"/>
      <c r="BO186" s="25">
        <v>135</v>
      </c>
      <c r="BP186" s="79">
        <v>3.97</v>
      </c>
      <c r="BQ186" s="79"/>
      <c r="BR186" s="26">
        <v>9.75</v>
      </c>
      <c r="BS186" s="26">
        <v>0.05</v>
      </c>
      <c r="BT186" s="61">
        <v>0.04</v>
      </c>
      <c r="BU186" s="61">
        <v>0.01</v>
      </c>
    </row>
    <row r="187" spans="1:73" ht="16.5" customHeight="1" outlineLevel="2" x14ac:dyDescent="0.2">
      <c r="A187" s="72" t="s">
        <v>225</v>
      </c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3"/>
      <c r="P187" s="73"/>
      <c r="Q187" s="73"/>
      <c r="R187" s="73"/>
      <c r="S187" s="74">
        <v>50</v>
      </c>
      <c r="T187" s="74"/>
      <c r="U187" s="74"/>
      <c r="V187" s="79">
        <v>0.45</v>
      </c>
      <c r="W187" s="79"/>
      <c r="X187" s="79"/>
      <c r="Y187" s="79"/>
      <c r="Z187" s="79"/>
      <c r="AA187" s="24">
        <v>2.46</v>
      </c>
      <c r="AB187" s="79">
        <v>0.96</v>
      </c>
      <c r="AC187" s="79"/>
      <c r="AD187" s="24">
        <v>28</v>
      </c>
      <c r="AE187" s="79">
        <v>0.03</v>
      </c>
      <c r="AF187" s="79"/>
      <c r="AG187" s="46">
        <v>3.35</v>
      </c>
      <c r="AH187" s="24">
        <v>0.04</v>
      </c>
      <c r="AI187" s="24">
        <v>0.01</v>
      </c>
      <c r="AJ187" s="24">
        <v>0.02</v>
      </c>
      <c r="AL187" s="72" t="s">
        <v>226</v>
      </c>
      <c r="AM187" s="72"/>
      <c r="AN187" s="72"/>
      <c r="AO187" s="72"/>
      <c r="AP187" s="72"/>
      <c r="AQ187" s="72"/>
      <c r="AR187" s="72"/>
      <c r="AS187" s="72"/>
      <c r="AT187" s="72"/>
      <c r="AU187" s="72"/>
      <c r="AV187" s="72"/>
      <c r="AW187" s="72"/>
      <c r="AX187" s="72"/>
      <c r="AY187" s="72"/>
      <c r="AZ187" s="6"/>
      <c r="BA187" s="6"/>
      <c r="BB187" s="6"/>
      <c r="BC187" s="6"/>
      <c r="BD187" s="14">
        <v>30</v>
      </c>
      <c r="BE187" s="14"/>
      <c r="BF187" s="14"/>
      <c r="BG187" s="25"/>
      <c r="BH187" s="25"/>
      <c r="BI187" s="25"/>
      <c r="BJ187" s="25"/>
      <c r="BK187" s="25"/>
      <c r="BL187" s="25"/>
      <c r="BM187" s="24"/>
      <c r="BN187" s="24"/>
      <c r="BO187" s="25"/>
      <c r="BP187" s="24"/>
      <c r="BQ187" s="24"/>
      <c r="BR187" s="26"/>
      <c r="BS187" s="26"/>
      <c r="BT187" s="61"/>
      <c r="BU187" s="61"/>
    </row>
    <row r="188" spans="1:73" ht="15" customHeight="1" outlineLevel="2" x14ac:dyDescent="0.2">
      <c r="A188" s="72" t="s">
        <v>63</v>
      </c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81" t="s">
        <v>62</v>
      </c>
      <c r="P188" s="81"/>
      <c r="Q188" s="81"/>
      <c r="R188" s="81"/>
      <c r="S188" s="74">
        <v>180</v>
      </c>
      <c r="T188" s="74"/>
      <c r="U188" s="74"/>
      <c r="V188" s="75">
        <v>1.8</v>
      </c>
      <c r="W188" s="75"/>
      <c r="X188" s="75"/>
      <c r="Y188" s="75"/>
      <c r="Z188" s="75"/>
      <c r="AA188" s="25">
        <v>1.9</v>
      </c>
      <c r="AB188" s="75">
        <v>7.8</v>
      </c>
      <c r="AC188" s="75"/>
      <c r="AD188" s="25">
        <v>56</v>
      </c>
      <c r="AE188" s="79">
        <v>0.78</v>
      </c>
      <c r="AF188" s="79"/>
      <c r="AG188" s="24">
        <v>72.150000000000006</v>
      </c>
      <c r="AH188" s="24">
        <v>7.4999999999999997E-2</v>
      </c>
      <c r="AI188" s="24">
        <v>0.02</v>
      </c>
      <c r="AJ188" s="24">
        <v>0.09</v>
      </c>
      <c r="AL188" s="72" t="s">
        <v>127</v>
      </c>
      <c r="AM188" s="72"/>
      <c r="AN188" s="72"/>
      <c r="AO188" s="72"/>
      <c r="AP188" s="72"/>
      <c r="AQ188" s="72"/>
      <c r="AR188" s="72"/>
      <c r="AS188" s="72"/>
      <c r="AT188" s="72"/>
      <c r="AU188" s="72"/>
      <c r="AV188" s="72"/>
      <c r="AW188" s="72"/>
      <c r="AX188" s="72"/>
      <c r="AY188" s="72"/>
      <c r="AZ188" s="81" t="s">
        <v>62</v>
      </c>
      <c r="BA188" s="81"/>
      <c r="BB188" s="81"/>
      <c r="BC188" s="81"/>
      <c r="BD188" s="74">
        <v>180</v>
      </c>
      <c r="BE188" s="74"/>
      <c r="BF188" s="74"/>
      <c r="BG188" s="75">
        <v>1.6</v>
      </c>
      <c r="BH188" s="75"/>
      <c r="BI188" s="75"/>
      <c r="BJ188" s="75"/>
      <c r="BK188" s="75"/>
      <c r="BL188" s="25">
        <v>1.7</v>
      </c>
      <c r="BM188" s="79">
        <v>6.96</v>
      </c>
      <c r="BN188" s="79"/>
      <c r="BO188" s="25">
        <v>49.8</v>
      </c>
      <c r="BP188" s="79">
        <v>0.7</v>
      </c>
      <c r="BQ188" s="79"/>
      <c r="BR188" s="37">
        <v>64.099999999999994</v>
      </c>
      <c r="BS188" s="38">
        <v>7.0000000000000007E-2</v>
      </c>
      <c r="BT188" s="38">
        <v>0.02</v>
      </c>
      <c r="BU188" s="38">
        <v>0.08</v>
      </c>
    </row>
    <row r="189" spans="1:73" ht="17.25" customHeight="1" outlineLevel="2" x14ac:dyDescent="0.2">
      <c r="A189" s="72" t="s">
        <v>64</v>
      </c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3" t="s">
        <v>65</v>
      </c>
      <c r="P189" s="73"/>
      <c r="Q189" s="73"/>
      <c r="R189" s="73"/>
      <c r="S189" s="74">
        <v>40</v>
      </c>
      <c r="T189" s="74"/>
      <c r="U189" s="74"/>
      <c r="V189" s="75">
        <v>3.2</v>
      </c>
      <c r="W189" s="75"/>
      <c r="X189" s="75"/>
      <c r="Y189" s="75"/>
      <c r="Z189" s="75"/>
      <c r="AA189" s="25">
        <v>0.4</v>
      </c>
      <c r="AB189" s="75">
        <v>19.3</v>
      </c>
      <c r="AC189" s="75"/>
      <c r="AD189" s="25">
        <v>94</v>
      </c>
      <c r="AE189" s="76">
        <v>0.02</v>
      </c>
      <c r="AF189" s="76"/>
      <c r="AG189" s="37">
        <v>0</v>
      </c>
      <c r="AH189" s="37">
        <v>9.6</v>
      </c>
      <c r="AI189" s="37">
        <v>5.6000000000000001E-2</v>
      </c>
      <c r="AJ189" s="40">
        <v>0.02</v>
      </c>
      <c r="AL189" s="72" t="s">
        <v>64</v>
      </c>
      <c r="AM189" s="72"/>
      <c r="AN189" s="72"/>
      <c r="AO189" s="72"/>
      <c r="AP189" s="72"/>
      <c r="AQ189" s="72"/>
      <c r="AR189" s="72"/>
      <c r="AS189" s="72"/>
      <c r="AT189" s="72"/>
      <c r="AU189" s="72"/>
      <c r="AV189" s="72"/>
      <c r="AW189" s="72"/>
      <c r="AX189" s="72"/>
      <c r="AY189" s="72"/>
      <c r="AZ189" s="73" t="s">
        <v>65</v>
      </c>
      <c r="BA189" s="73"/>
      <c r="BB189" s="73"/>
      <c r="BC189" s="73"/>
      <c r="BD189" s="74">
        <v>30</v>
      </c>
      <c r="BE189" s="74"/>
      <c r="BF189" s="74"/>
      <c r="BG189" s="75">
        <v>3.2</v>
      </c>
      <c r="BH189" s="75"/>
      <c r="BI189" s="75"/>
      <c r="BJ189" s="75"/>
      <c r="BK189" s="75"/>
      <c r="BL189" s="25">
        <v>0.4</v>
      </c>
      <c r="BM189" s="75">
        <v>19.3</v>
      </c>
      <c r="BN189" s="75"/>
      <c r="BO189" s="25">
        <v>94</v>
      </c>
      <c r="BP189" s="76">
        <v>0.02</v>
      </c>
      <c r="BQ189" s="76"/>
      <c r="BR189" s="37">
        <v>0</v>
      </c>
      <c r="BS189" s="37">
        <v>9.6</v>
      </c>
      <c r="BT189" s="37">
        <v>5.6000000000000001E-2</v>
      </c>
      <c r="BU189" s="40">
        <v>0.02</v>
      </c>
    </row>
    <row r="190" spans="1:73" ht="19.5" customHeight="1" x14ac:dyDescent="0.2">
      <c r="A190" s="87" t="s">
        <v>227</v>
      </c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8">
        <f>S191+S196+S198+S205+S208</f>
        <v>1885</v>
      </c>
      <c r="T190" s="88"/>
      <c r="U190" s="88"/>
      <c r="V190" s="89">
        <f>V191+V196+V198+V205+V208</f>
        <v>74.171999999999997</v>
      </c>
      <c r="W190" s="89"/>
      <c r="X190" s="89"/>
      <c r="Y190" s="89"/>
      <c r="Z190" s="89"/>
      <c r="AA190" s="7">
        <f>AA191+AA196+AA198+AA205+AA208</f>
        <v>57.302999999999997</v>
      </c>
      <c r="AB190" s="89">
        <f>AB191+AB196+AB198+AB205+AB208</f>
        <v>258.37</v>
      </c>
      <c r="AC190" s="89"/>
      <c r="AD190" s="8">
        <f>AD191+AD196+AD198+AD205+AD208</f>
        <v>1845.96</v>
      </c>
      <c r="AE190" s="89">
        <f>AE191+AE196+AE198+AE205+AE208</f>
        <v>61.099000000000004</v>
      </c>
      <c r="AF190" s="89"/>
      <c r="AG190" s="7">
        <f>AG191+AG196+AG198+AG205+AG208</f>
        <v>904.29000000000008</v>
      </c>
      <c r="AH190" s="7">
        <f>AH191+AH196+AH198+AH205+AH208</f>
        <v>26.849699999999999</v>
      </c>
      <c r="AI190" s="60">
        <f>AI191+AI196+AI198+AI205+AI208</f>
        <v>1.0980000000000001</v>
      </c>
      <c r="AJ190" s="60">
        <f>AJ191+AJ196+AJ198+AJ205+AJ208</f>
        <v>2.0370000000000004</v>
      </c>
      <c r="AL190" s="87" t="s">
        <v>227</v>
      </c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  <c r="BD190" s="88">
        <f>BD191+BD196+BD198+BD205+BD208</f>
        <v>1625</v>
      </c>
      <c r="BE190" s="88"/>
      <c r="BF190" s="88"/>
      <c r="BG190" s="89">
        <f>BG191+BG196+BG198+BG205+BG208</f>
        <v>71.489999999999995</v>
      </c>
      <c r="BH190" s="89"/>
      <c r="BI190" s="89"/>
      <c r="BJ190" s="89"/>
      <c r="BK190" s="89"/>
      <c r="BL190" s="7">
        <f>BL191+BL196+BL198+BL205+BL208</f>
        <v>48.122</v>
      </c>
      <c r="BM190" s="89">
        <f>BM191+BM196+BM198+BM205+BM208</f>
        <v>228.16300000000001</v>
      </c>
      <c r="BN190" s="89"/>
      <c r="BO190" s="8">
        <f>BO191+BO196+BO198+BO205+BO208</f>
        <v>1600.49</v>
      </c>
      <c r="BP190" s="89">
        <f>BP191+BP196+BP198+BP205+BP208</f>
        <v>61.51</v>
      </c>
      <c r="BQ190" s="89"/>
      <c r="BR190" s="13">
        <f>BR191+BR196+BR198+BR205+BR208</f>
        <v>701.0100000000001</v>
      </c>
      <c r="BS190" s="13">
        <f>BS191+BS196+BS198+BS205+BS208</f>
        <v>20.289999999999996</v>
      </c>
      <c r="BT190" s="13">
        <f>BT191+BT196+BT198+BT205+BT208</f>
        <v>0.78600000000000003</v>
      </c>
      <c r="BU190" s="13">
        <f>BU191+BU196+BU198+BU205+BU208</f>
        <v>5.7619999999999996</v>
      </c>
    </row>
    <row r="191" spans="1:73" ht="17.25" customHeight="1" outlineLevel="1" x14ac:dyDescent="0.2">
      <c r="A191" s="77" t="s">
        <v>20</v>
      </c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4">
        <f>S192+S193+S194+S195</f>
        <v>405</v>
      </c>
      <c r="T191" s="74"/>
      <c r="U191" s="74"/>
      <c r="V191" s="78">
        <f>V192+V193+V194+V195</f>
        <v>35.869999999999997</v>
      </c>
      <c r="W191" s="78"/>
      <c r="X191" s="78"/>
      <c r="Y191" s="78"/>
      <c r="Z191" s="78"/>
      <c r="AA191" s="15">
        <f>AA192+AA193+AA194+AA195</f>
        <v>13.969999999999999</v>
      </c>
      <c r="AB191" s="78">
        <f>AB192+AB193+AB194+AB195</f>
        <v>73.52</v>
      </c>
      <c r="AC191" s="78"/>
      <c r="AD191" s="15">
        <f>AD192+AD193+AD194+AD195</f>
        <v>551.79999999999995</v>
      </c>
      <c r="AE191" s="78">
        <f>AE192+AE193+AE194+AE195</f>
        <v>1.98</v>
      </c>
      <c r="AF191" s="78"/>
      <c r="AG191" s="15">
        <f>AG192+AG193+AG194+AG195</f>
        <v>436.20000000000005</v>
      </c>
      <c r="AH191" s="15">
        <f>AH192+AH193+AH194+AH195</f>
        <v>3.3719999999999999</v>
      </c>
      <c r="AI191" s="16">
        <f>AI192+AI193+AI194+AI195</f>
        <v>0.12000000000000001</v>
      </c>
      <c r="AJ191" s="16">
        <f>AJ192+AJ193+AJ194+AJ195</f>
        <v>0.27</v>
      </c>
      <c r="AL191" s="77" t="s">
        <v>20</v>
      </c>
      <c r="AM191" s="77"/>
      <c r="AN191" s="77"/>
      <c r="AO191" s="77"/>
      <c r="AP191" s="77"/>
      <c r="AQ191" s="77"/>
      <c r="AR191" s="77"/>
      <c r="AS191" s="77"/>
      <c r="AT191" s="77"/>
      <c r="AU191" s="77"/>
      <c r="AV191" s="77"/>
      <c r="AW191" s="77"/>
      <c r="AX191" s="77"/>
      <c r="AY191" s="77"/>
      <c r="AZ191" s="77"/>
      <c r="BA191" s="77"/>
      <c r="BB191" s="77"/>
      <c r="BC191" s="77"/>
      <c r="BD191" s="74">
        <f>BD192+BD193+BD194+BD195</f>
        <v>355</v>
      </c>
      <c r="BE191" s="74"/>
      <c r="BF191" s="74"/>
      <c r="BG191" s="78">
        <f>BG192+BG193+BG194+BG195+BG196</f>
        <v>34.339999999999996</v>
      </c>
      <c r="BH191" s="78"/>
      <c r="BI191" s="78"/>
      <c r="BJ191" s="78"/>
      <c r="BK191" s="78"/>
      <c r="BL191" s="15">
        <f>BL192+BL193+BL194+BL195+BL196</f>
        <v>12.42</v>
      </c>
      <c r="BM191" s="78">
        <f>BM192+BM193+BM194++BM195+BM196</f>
        <v>74.27000000000001</v>
      </c>
      <c r="BN191" s="78"/>
      <c r="BO191" s="15">
        <f>BO192+BO193+BO194++BO195+BO196</f>
        <v>532.6</v>
      </c>
      <c r="BP191" s="78">
        <f>BP192+BP193+BP194++BP195+BP196</f>
        <v>18.560000000000002</v>
      </c>
      <c r="BQ191" s="78"/>
      <c r="BR191" s="56">
        <f>BR192+BR193+BR194++BR195+BR196</f>
        <v>401.46000000000004</v>
      </c>
      <c r="BS191" s="56">
        <f>BS192+BS193+BS194++BS195+BS196</f>
        <v>3.43</v>
      </c>
      <c r="BT191" s="56">
        <f>BT192+BT193+BT194++BT195+BT196</f>
        <v>0.10500000000000001</v>
      </c>
      <c r="BU191" s="56">
        <f>BU192+BU193+BU194++BU195+BU196</f>
        <v>2.2400000000000002</v>
      </c>
    </row>
    <row r="192" spans="1:73" ht="15" customHeight="1" outlineLevel="2" x14ac:dyDescent="0.2">
      <c r="A192" s="72" t="s">
        <v>228</v>
      </c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3" t="s">
        <v>229</v>
      </c>
      <c r="P192" s="73"/>
      <c r="Q192" s="73"/>
      <c r="R192" s="73"/>
      <c r="S192" s="74">
        <v>160</v>
      </c>
      <c r="T192" s="74"/>
      <c r="U192" s="74"/>
      <c r="V192" s="75">
        <v>26.4</v>
      </c>
      <c r="W192" s="75"/>
      <c r="X192" s="75"/>
      <c r="Y192" s="75"/>
      <c r="Z192" s="75"/>
      <c r="AA192" s="24">
        <v>3.52</v>
      </c>
      <c r="AB192" s="75">
        <v>29.3</v>
      </c>
      <c r="AC192" s="75"/>
      <c r="AD192" s="25">
        <v>240</v>
      </c>
      <c r="AE192" s="75">
        <v>0.45</v>
      </c>
      <c r="AF192" s="75"/>
      <c r="AG192" s="25">
        <v>135</v>
      </c>
      <c r="AH192" s="24">
        <v>1.43</v>
      </c>
      <c r="AI192" s="24">
        <v>7.0000000000000007E-2</v>
      </c>
      <c r="AJ192" s="25">
        <v>7.0000000000000007E-2</v>
      </c>
      <c r="AL192" s="72" t="s">
        <v>228</v>
      </c>
      <c r="AM192" s="72"/>
      <c r="AN192" s="72"/>
      <c r="AO192" s="72"/>
      <c r="AP192" s="72"/>
      <c r="AQ192" s="72"/>
      <c r="AR192" s="72"/>
      <c r="AS192" s="72"/>
      <c r="AT192" s="72"/>
      <c r="AU192" s="72"/>
      <c r="AV192" s="72"/>
      <c r="AW192" s="72"/>
      <c r="AX192" s="72"/>
      <c r="AY192" s="72"/>
      <c r="AZ192" s="73" t="s">
        <v>229</v>
      </c>
      <c r="BA192" s="73"/>
      <c r="BB192" s="73"/>
      <c r="BC192" s="73"/>
      <c r="BD192" s="74">
        <v>120</v>
      </c>
      <c r="BE192" s="74"/>
      <c r="BF192" s="74"/>
      <c r="BG192" s="75">
        <v>26.4</v>
      </c>
      <c r="BH192" s="75"/>
      <c r="BI192" s="75"/>
      <c r="BJ192" s="75"/>
      <c r="BK192" s="75"/>
      <c r="BL192" s="24">
        <v>3.52</v>
      </c>
      <c r="BM192" s="75">
        <v>29.3</v>
      </c>
      <c r="BN192" s="75"/>
      <c r="BO192" s="25">
        <v>240</v>
      </c>
      <c r="BP192" s="75">
        <v>0.45</v>
      </c>
      <c r="BQ192" s="75"/>
      <c r="BR192" s="25">
        <v>135</v>
      </c>
      <c r="BS192" s="24">
        <v>1.43</v>
      </c>
      <c r="BT192" s="24">
        <v>7.0000000000000007E-2</v>
      </c>
      <c r="BU192" s="25">
        <v>7.0000000000000007E-2</v>
      </c>
    </row>
    <row r="193" spans="1:73" ht="16.5" customHeight="1" outlineLevel="2" x14ac:dyDescent="0.2">
      <c r="A193" s="87" t="s">
        <v>230</v>
      </c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73" t="s">
        <v>231</v>
      </c>
      <c r="P193" s="73"/>
      <c r="Q193" s="73"/>
      <c r="R193" s="73"/>
      <c r="S193" s="74">
        <v>20</v>
      </c>
      <c r="T193" s="74"/>
      <c r="U193" s="74"/>
      <c r="V193" s="79">
        <v>1.84</v>
      </c>
      <c r="W193" s="79"/>
      <c r="X193" s="79"/>
      <c r="Y193" s="79"/>
      <c r="Z193" s="79"/>
      <c r="AA193" s="25">
        <v>1.7</v>
      </c>
      <c r="AB193" s="75">
        <v>11.1</v>
      </c>
      <c r="AC193" s="75"/>
      <c r="AD193" s="25">
        <v>66</v>
      </c>
      <c r="AE193" s="75">
        <v>1</v>
      </c>
      <c r="AF193" s="75"/>
      <c r="AG193" s="25">
        <v>60</v>
      </c>
      <c r="AH193" s="25">
        <v>1.4</v>
      </c>
      <c r="AI193" s="24">
        <v>0</v>
      </c>
      <c r="AJ193" s="24">
        <v>0.1</v>
      </c>
      <c r="AL193" s="87" t="s">
        <v>230</v>
      </c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73" t="s">
        <v>231</v>
      </c>
      <c r="BA193" s="73"/>
      <c r="BB193" s="73"/>
      <c r="BC193" s="73"/>
      <c r="BD193" s="74">
        <v>20</v>
      </c>
      <c r="BE193" s="74"/>
      <c r="BF193" s="74"/>
      <c r="BG193" s="79">
        <v>1.84</v>
      </c>
      <c r="BH193" s="79"/>
      <c r="BI193" s="79"/>
      <c r="BJ193" s="79"/>
      <c r="BK193" s="79"/>
      <c r="BL193" s="25">
        <v>1.7</v>
      </c>
      <c r="BM193" s="75">
        <v>11.1</v>
      </c>
      <c r="BN193" s="75"/>
      <c r="BO193" s="25">
        <v>66</v>
      </c>
      <c r="BP193" s="75">
        <v>1</v>
      </c>
      <c r="BQ193" s="75"/>
      <c r="BR193" s="25">
        <v>60</v>
      </c>
      <c r="BS193" s="25">
        <v>1.4</v>
      </c>
      <c r="BT193" s="24">
        <v>0</v>
      </c>
      <c r="BU193" s="24">
        <v>0.1</v>
      </c>
    </row>
    <row r="194" spans="1:73" ht="15.75" customHeight="1" outlineLevel="2" x14ac:dyDescent="0.2">
      <c r="A194" s="72" t="s">
        <v>197</v>
      </c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3" t="s">
        <v>109</v>
      </c>
      <c r="P194" s="73"/>
      <c r="Q194" s="73"/>
      <c r="R194" s="73"/>
      <c r="S194" s="74">
        <v>45</v>
      </c>
      <c r="T194" s="74"/>
      <c r="U194" s="74"/>
      <c r="V194" s="75">
        <v>5.0599999999999996</v>
      </c>
      <c r="W194" s="75"/>
      <c r="X194" s="75"/>
      <c r="Y194" s="75"/>
      <c r="Z194" s="75"/>
      <c r="AA194" s="25">
        <v>7</v>
      </c>
      <c r="AB194" s="75">
        <v>14.62</v>
      </c>
      <c r="AC194" s="75"/>
      <c r="AD194" s="25">
        <v>145</v>
      </c>
      <c r="AE194" s="79">
        <v>0.19</v>
      </c>
      <c r="AF194" s="79"/>
      <c r="AG194" s="24">
        <v>126.6</v>
      </c>
      <c r="AH194" s="24">
        <v>0.47</v>
      </c>
      <c r="AI194" s="24">
        <v>0.03</v>
      </c>
      <c r="AJ194" s="24">
        <v>0.03</v>
      </c>
      <c r="AL194" s="72" t="s">
        <v>232</v>
      </c>
      <c r="AM194" s="72"/>
      <c r="AN194" s="72"/>
      <c r="AO194" s="72"/>
      <c r="AP194" s="72"/>
      <c r="AQ194" s="72"/>
      <c r="AR194" s="72"/>
      <c r="AS194" s="72"/>
      <c r="AT194" s="72"/>
      <c r="AU194" s="72"/>
      <c r="AV194" s="72"/>
      <c r="AW194" s="72"/>
      <c r="AX194" s="72"/>
      <c r="AY194" s="72"/>
      <c r="AZ194" s="73" t="s">
        <v>109</v>
      </c>
      <c r="BA194" s="73"/>
      <c r="BB194" s="73"/>
      <c r="BC194" s="73"/>
      <c r="BD194" s="74">
        <v>35</v>
      </c>
      <c r="BE194" s="74"/>
      <c r="BF194" s="74"/>
      <c r="BG194" s="75">
        <v>3.61</v>
      </c>
      <c r="BH194" s="75"/>
      <c r="BI194" s="75"/>
      <c r="BJ194" s="75"/>
      <c r="BK194" s="75"/>
      <c r="BL194" s="25">
        <v>5.4</v>
      </c>
      <c r="BM194" s="75">
        <v>9.75</v>
      </c>
      <c r="BN194" s="75"/>
      <c r="BO194" s="25">
        <v>106</v>
      </c>
      <c r="BP194" s="79">
        <v>0.14000000000000001</v>
      </c>
      <c r="BQ194" s="79"/>
      <c r="BR194" s="24">
        <v>94.48</v>
      </c>
      <c r="BS194" s="24">
        <v>0.33</v>
      </c>
      <c r="BT194" s="24">
        <v>0.02</v>
      </c>
      <c r="BU194" s="24">
        <v>0.01</v>
      </c>
    </row>
    <row r="195" spans="1:73" ht="17.25" customHeight="1" outlineLevel="2" x14ac:dyDescent="0.2">
      <c r="A195" s="72" t="s">
        <v>135</v>
      </c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3" t="s">
        <v>111</v>
      </c>
      <c r="P195" s="73"/>
      <c r="Q195" s="73"/>
      <c r="R195" s="73"/>
      <c r="S195" s="74">
        <v>180</v>
      </c>
      <c r="T195" s="74"/>
      <c r="U195" s="74"/>
      <c r="V195" s="79">
        <v>2.57</v>
      </c>
      <c r="W195" s="79"/>
      <c r="X195" s="79"/>
      <c r="Y195" s="79"/>
      <c r="Z195" s="79"/>
      <c r="AA195" s="25">
        <v>1.75</v>
      </c>
      <c r="AB195" s="75">
        <v>18.5</v>
      </c>
      <c r="AC195" s="75"/>
      <c r="AD195" s="25">
        <v>100.8</v>
      </c>
      <c r="AE195" s="79">
        <v>0.34</v>
      </c>
      <c r="AF195" s="79"/>
      <c r="AG195" s="25">
        <v>114.6</v>
      </c>
      <c r="AH195" s="46">
        <v>7.1999999999999995E-2</v>
      </c>
      <c r="AI195" s="24">
        <v>0.02</v>
      </c>
      <c r="AJ195" s="24">
        <v>7.0000000000000007E-2</v>
      </c>
      <c r="AL195" s="72" t="s">
        <v>135</v>
      </c>
      <c r="AM195" s="72"/>
      <c r="AN195" s="72"/>
      <c r="AO195" s="72"/>
      <c r="AP195" s="72"/>
      <c r="AQ195" s="72"/>
      <c r="AR195" s="72"/>
      <c r="AS195" s="72"/>
      <c r="AT195" s="72"/>
      <c r="AU195" s="72"/>
      <c r="AV195" s="72"/>
      <c r="AW195" s="72"/>
      <c r="AX195" s="72"/>
      <c r="AY195" s="72"/>
      <c r="AZ195" s="73" t="s">
        <v>111</v>
      </c>
      <c r="BA195" s="73"/>
      <c r="BB195" s="73"/>
      <c r="BC195" s="73"/>
      <c r="BD195" s="74">
        <v>180</v>
      </c>
      <c r="BE195" s="74"/>
      <c r="BF195" s="74"/>
      <c r="BG195" s="79">
        <v>2.14</v>
      </c>
      <c r="BH195" s="79"/>
      <c r="BI195" s="79"/>
      <c r="BJ195" s="79"/>
      <c r="BK195" s="79"/>
      <c r="BL195" s="25">
        <v>1.45</v>
      </c>
      <c r="BM195" s="75">
        <v>15.5</v>
      </c>
      <c r="BN195" s="75"/>
      <c r="BO195" s="25">
        <v>84</v>
      </c>
      <c r="BP195" s="79">
        <v>0.28000000000000003</v>
      </c>
      <c r="BQ195" s="79"/>
      <c r="BR195" s="24">
        <v>95.5</v>
      </c>
      <c r="BS195" s="24">
        <v>0.06</v>
      </c>
      <c r="BT195" s="24">
        <v>1.4999999999999999E-2</v>
      </c>
      <c r="BU195" s="24">
        <v>0.06</v>
      </c>
    </row>
    <row r="196" spans="1:73" ht="15.75" customHeight="1" outlineLevel="1" x14ac:dyDescent="0.2">
      <c r="A196" s="77" t="s">
        <v>33</v>
      </c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4">
        <v>150</v>
      </c>
      <c r="T196" s="74"/>
      <c r="U196" s="74"/>
      <c r="V196" s="78">
        <f>V197</f>
        <v>0.6</v>
      </c>
      <c r="W196" s="78"/>
      <c r="X196" s="78"/>
      <c r="Y196" s="78"/>
      <c r="Z196" s="78"/>
      <c r="AA196" s="15">
        <f>AA197</f>
        <v>0.4</v>
      </c>
      <c r="AB196" s="78">
        <f>AB197</f>
        <v>15.45</v>
      </c>
      <c r="AC196" s="78"/>
      <c r="AD196" s="15">
        <f>AD197</f>
        <v>71</v>
      </c>
      <c r="AE196" s="78">
        <f>AE197</f>
        <v>7.5</v>
      </c>
      <c r="AF196" s="78"/>
      <c r="AG196" s="15">
        <f>AG197</f>
        <v>28.5</v>
      </c>
      <c r="AH196" s="15">
        <f>AH197</f>
        <v>3.45</v>
      </c>
      <c r="AI196" s="15">
        <f>AI197</f>
        <v>0.03</v>
      </c>
      <c r="AJ196" s="15">
        <f>AJ197</f>
        <v>0.02</v>
      </c>
      <c r="AL196" s="77" t="s">
        <v>33</v>
      </c>
      <c r="AM196" s="77"/>
      <c r="AN196" s="77"/>
      <c r="AO196" s="77"/>
      <c r="AP196" s="77"/>
      <c r="AQ196" s="77"/>
      <c r="AR196" s="77"/>
      <c r="AS196" s="77"/>
      <c r="AT196" s="77"/>
      <c r="AU196" s="77"/>
      <c r="AV196" s="77"/>
      <c r="AW196" s="77"/>
      <c r="AX196" s="77"/>
      <c r="AY196" s="77"/>
      <c r="AZ196" s="77"/>
      <c r="BA196" s="77"/>
      <c r="BB196" s="77"/>
      <c r="BC196" s="77"/>
      <c r="BD196" s="74">
        <v>170</v>
      </c>
      <c r="BE196" s="74"/>
      <c r="BF196" s="74"/>
      <c r="BG196" s="78">
        <f>BG197</f>
        <v>0.35</v>
      </c>
      <c r="BH196" s="78"/>
      <c r="BI196" s="78"/>
      <c r="BJ196" s="78"/>
      <c r="BK196" s="78"/>
      <c r="BL196" s="15">
        <f>BL197</f>
        <v>0.35</v>
      </c>
      <c r="BM196" s="78">
        <f>BM197</f>
        <v>8.6199999999999992</v>
      </c>
      <c r="BN196" s="78"/>
      <c r="BO196" s="15">
        <f>BO197</f>
        <v>36.6</v>
      </c>
      <c r="BP196" s="78">
        <f>BP197</f>
        <v>16.690000000000001</v>
      </c>
      <c r="BQ196" s="78"/>
      <c r="BR196" s="56">
        <f>BR197</f>
        <v>16.48</v>
      </c>
      <c r="BS196" s="56">
        <f>BS197</f>
        <v>0.21</v>
      </c>
      <c r="BT196" s="56">
        <f>BT197</f>
        <v>0</v>
      </c>
      <c r="BU196" s="56">
        <f>BU197</f>
        <v>2</v>
      </c>
    </row>
    <row r="197" spans="1:73" ht="14.25" customHeight="1" outlineLevel="2" x14ac:dyDescent="0.2">
      <c r="A197" s="72" t="s">
        <v>75</v>
      </c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3" t="s">
        <v>112</v>
      </c>
      <c r="P197" s="73"/>
      <c r="Q197" s="73"/>
      <c r="R197" s="73"/>
      <c r="S197" s="74">
        <v>100</v>
      </c>
      <c r="T197" s="74"/>
      <c r="U197" s="74"/>
      <c r="V197" s="75">
        <v>0.6</v>
      </c>
      <c r="W197" s="75"/>
      <c r="X197" s="75"/>
      <c r="Y197" s="75"/>
      <c r="Z197" s="75"/>
      <c r="AA197" s="25">
        <v>0.4</v>
      </c>
      <c r="AB197" s="75">
        <v>15.45</v>
      </c>
      <c r="AC197" s="75"/>
      <c r="AD197" s="25">
        <v>71</v>
      </c>
      <c r="AE197" s="75">
        <v>7.5</v>
      </c>
      <c r="AF197" s="75"/>
      <c r="AG197" s="25">
        <v>28.5</v>
      </c>
      <c r="AH197" s="24">
        <v>3.45</v>
      </c>
      <c r="AI197" s="24">
        <v>0.03</v>
      </c>
      <c r="AJ197" s="24">
        <v>0.02</v>
      </c>
      <c r="AL197" s="72" t="s">
        <v>75</v>
      </c>
      <c r="AM197" s="72"/>
      <c r="AN197" s="72"/>
      <c r="AO197" s="72"/>
      <c r="AP197" s="72"/>
      <c r="AQ197" s="72"/>
      <c r="AR197" s="72"/>
      <c r="AS197" s="72"/>
      <c r="AT197" s="72"/>
      <c r="AU197" s="72"/>
      <c r="AV197" s="72"/>
      <c r="AW197" s="72"/>
      <c r="AX197" s="72"/>
      <c r="AY197" s="72"/>
      <c r="AZ197" s="73" t="s">
        <v>112</v>
      </c>
      <c r="BA197" s="73"/>
      <c r="BB197" s="73"/>
      <c r="BC197" s="73"/>
      <c r="BD197" s="74">
        <v>100</v>
      </c>
      <c r="BE197" s="74"/>
      <c r="BF197" s="74"/>
      <c r="BG197" s="75">
        <v>0.35</v>
      </c>
      <c r="BH197" s="75"/>
      <c r="BI197" s="75"/>
      <c r="BJ197" s="75"/>
      <c r="BK197" s="75"/>
      <c r="BL197" s="25">
        <v>0.35</v>
      </c>
      <c r="BM197" s="75">
        <v>8.6199999999999992</v>
      </c>
      <c r="BN197" s="75"/>
      <c r="BO197" s="25">
        <v>36.6</v>
      </c>
      <c r="BP197" s="75">
        <v>16.690000000000001</v>
      </c>
      <c r="BQ197" s="75"/>
      <c r="BR197" s="25">
        <v>16.48</v>
      </c>
      <c r="BS197" s="25">
        <v>0.21</v>
      </c>
      <c r="BT197" s="25">
        <v>0</v>
      </c>
      <c r="BU197" s="25">
        <v>2</v>
      </c>
    </row>
    <row r="198" spans="1:73" ht="15.75" customHeight="1" outlineLevel="1" x14ac:dyDescent="0.2">
      <c r="A198" s="77" t="s">
        <v>37</v>
      </c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4">
        <f>S199+S200+S201+S202+S203+S204</f>
        <v>630</v>
      </c>
      <c r="T198" s="74"/>
      <c r="U198" s="74"/>
      <c r="V198" s="78">
        <f>V199+V200+V201+V202+V203+V204</f>
        <v>18.000999999999998</v>
      </c>
      <c r="W198" s="78"/>
      <c r="X198" s="78"/>
      <c r="Y198" s="78"/>
      <c r="Z198" s="78"/>
      <c r="AA198" s="15">
        <f>AA199+AA200+AA201+AA202+AA203+AA204</f>
        <v>16.429999999999996</v>
      </c>
      <c r="AB198" s="78">
        <f>AB199+AB200+AB201+AB202+AB203+AB204</f>
        <v>62.269999999999996</v>
      </c>
      <c r="AC198" s="78"/>
      <c r="AD198" s="15">
        <f>AD199+AD200+AD201+AD202+AD203+AD204</f>
        <v>487.46</v>
      </c>
      <c r="AE198" s="78">
        <f>AE199+AE200+AE201+AE202+AE203+AF204</f>
        <v>25.16</v>
      </c>
      <c r="AF198" s="78"/>
      <c r="AG198" s="15">
        <f>AG199+AG200+AG201+AG202+AG203+AG204</f>
        <v>78.849999999999994</v>
      </c>
      <c r="AH198" s="15">
        <f>AH199+AH200+AH201+AH202+AH203+AH204</f>
        <v>15.84</v>
      </c>
      <c r="AI198" s="16">
        <f>AI199+AI200+AI201+AI202+AI203+AI204</f>
        <v>0.38800000000000001</v>
      </c>
      <c r="AJ198" s="16">
        <f>AJ199+AJ200+AJ201+AJ202+AJ203+AJ204</f>
        <v>1.2590000000000001</v>
      </c>
      <c r="AL198" s="77" t="s">
        <v>37</v>
      </c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4">
        <f>BD199+BD200+BD201+BD202+BD203+BD204</f>
        <v>500</v>
      </c>
      <c r="BE198" s="74"/>
      <c r="BF198" s="74"/>
      <c r="BG198" s="78">
        <f>BG199+BG200+BG201+BG202+BG203+BG204</f>
        <v>14.125</v>
      </c>
      <c r="BH198" s="78"/>
      <c r="BI198" s="78"/>
      <c r="BJ198" s="78"/>
      <c r="BK198" s="78"/>
      <c r="BL198" s="15">
        <f>BL199+BL200+BL201+BL202+BL203+BL204</f>
        <v>13.391999999999999</v>
      </c>
      <c r="BM198" s="78">
        <f>BM199+BM200+BM201+BM202+BM203+BM204</f>
        <v>67.757999999999996</v>
      </c>
      <c r="BN198" s="78"/>
      <c r="BO198" s="15">
        <f>BO199+BO200+BO201+BO202+BO203+BO204</f>
        <v>429.9</v>
      </c>
      <c r="BP198" s="78">
        <f>BP199+BP200+BP201+BP202+BP203+BP204</f>
        <v>16.659999999999997</v>
      </c>
      <c r="BQ198" s="78"/>
      <c r="BR198" s="56">
        <f>BR199+BR200+BR201+BR202+BR203+BR204</f>
        <v>67.759999999999991</v>
      </c>
      <c r="BS198" s="56">
        <f>BS199+BS200+BS201+BS202+BS203+BS204</f>
        <v>14.08</v>
      </c>
      <c r="BT198" s="56">
        <f>BT199+BT200+BT201+BT202+BT203+BT204</f>
        <v>0.29099999999999998</v>
      </c>
      <c r="BU198" s="56">
        <f>BU199+BU200+BU201+BU202+BU203+BU204</f>
        <v>1.018</v>
      </c>
    </row>
    <row r="199" spans="1:73" ht="27.75" customHeight="1" outlineLevel="2" x14ac:dyDescent="0.2">
      <c r="A199" s="72" t="s">
        <v>267</v>
      </c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3" t="s">
        <v>233</v>
      </c>
      <c r="P199" s="73"/>
      <c r="Q199" s="73"/>
      <c r="R199" s="73"/>
      <c r="S199" s="74">
        <v>180</v>
      </c>
      <c r="T199" s="74"/>
      <c r="U199" s="74"/>
      <c r="V199" s="75">
        <v>1.296</v>
      </c>
      <c r="W199" s="75"/>
      <c r="X199" s="75"/>
      <c r="Y199" s="75"/>
      <c r="Z199" s="75"/>
      <c r="AA199" s="25">
        <v>4.5</v>
      </c>
      <c r="AB199" s="75">
        <v>9.4</v>
      </c>
      <c r="AC199" s="75"/>
      <c r="AD199" s="25">
        <v>99</v>
      </c>
      <c r="AE199" s="79">
        <v>6.03</v>
      </c>
      <c r="AF199" s="79"/>
      <c r="AG199" s="25">
        <v>18.72</v>
      </c>
      <c r="AH199" s="25">
        <v>0.68</v>
      </c>
      <c r="AI199" s="24">
        <v>7.1999999999999995E-2</v>
      </c>
      <c r="AJ199" s="24">
        <v>0.04</v>
      </c>
      <c r="AL199" s="72" t="s">
        <v>268</v>
      </c>
      <c r="AM199" s="72"/>
      <c r="AN199" s="72"/>
      <c r="AO199" s="72"/>
      <c r="AP199" s="72"/>
      <c r="AQ199" s="72"/>
      <c r="AR199" s="72"/>
      <c r="AS199" s="72"/>
      <c r="AT199" s="72"/>
      <c r="AU199" s="72"/>
      <c r="AV199" s="72"/>
      <c r="AW199" s="72"/>
      <c r="AX199" s="72"/>
      <c r="AY199" s="72"/>
      <c r="AZ199" s="73" t="s">
        <v>233</v>
      </c>
      <c r="BA199" s="73"/>
      <c r="BB199" s="73"/>
      <c r="BC199" s="73"/>
      <c r="BD199" s="74">
        <v>150</v>
      </c>
      <c r="BE199" s="74"/>
      <c r="BF199" s="74"/>
      <c r="BG199" s="75">
        <v>1.2649999999999999</v>
      </c>
      <c r="BH199" s="75"/>
      <c r="BI199" s="75"/>
      <c r="BJ199" s="75"/>
      <c r="BK199" s="75"/>
      <c r="BL199" s="25">
        <v>3.0369999999999999</v>
      </c>
      <c r="BM199" s="75">
        <v>7.8</v>
      </c>
      <c r="BN199" s="75"/>
      <c r="BO199" s="25">
        <v>63</v>
      </c>
      <c r="BP199" s="75">
        <v>4.5199999999999996</v>
      </c>
      <c r="BQ199" s="75"/>
      <c r="BR199" s="26">
        <v>14.04</v>
      </c>
      <c r="BS199" s="26">
        <v>0.51</v>
      </c>
      <c r="BT199" s="26">
        <v>0.05</v>
      </c>
      <c r="BU199" s="26">
        <v>0.21299999999999999</v>
      </c>
    </row>
    <row r="200" spans="1:73" ht="29.25" customHeight="1" outlineLevel="2" x14ac:dyDescent="0.2">
      <c r="A200" s="72" t="s">
        <v>234</v>
      </c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3" t="s">
        <v>235</v>
      </c>
      <c r="P200" s="73"/>
      <c r="Q200" s="73"/>
      <c r="R200" s="73"/>
      <c r="S200" s="74">
        <v>70</v>
      </c>
      <c r="T200" s="74"/>
      <c r="U200" s="74"/>
      <c r="V200" s="75">
        <v>10.28</v>
      </c>
      <c r="W200" s="75"/>
      <c r="X200" s="75"/>
      <c r="Y200" s="75"/>
      <c r="Z200" s="75"/>
      <c r="AA200" s="25">
        <v>4.8099999999999996</v>
      </c>
      <c r="AB200" s="75">
        <v>5.71</v>
      </c>
      <c r="AC200" s="75"/>
      <c r="AD200" s="25">
        <v>109</v>
      </c>
      <c r="AE200" s="79">
        <v>6.16</v>
      </c>
      <c r="AF200" s="79"/>
      <c r="AG200" s="24">
        <v>26.24</v>
      </c>
      <c r="AH200" s="24">
        <v>3.96</v>
      </c>
      <c r="AI200" s="24">
        <v>0.14000000000000001</v>
      </c>
      <c r="AJ200" s="24">
        <v>1.1200000000000001</v>
      </c>
      <c r="AL200" s="72" t="s">
        <v>234</v>
      </c>
      <c r="AM200" s="72"/>
      <c r="AN200" s="72"/>
      <c r="AO200" s="72"/>
      <c r="AP200" s="72"/>
      <c r="AQ200" s="72"/>
      <c r="AR200" s="72"/>
      <c r="AS200" s="72"/>
      <c r="AT200" s="72"/>
      <c r="AU200" s="72"/>
      <c r="AV200" s="72"/>
      <c r="AW200" s="72"/>
      <c r="AX200" s="72"/>
      <c r="AY200" s="72"/>
      <c r="AZ200" s="73" t="s">
        <v>235</v>
      </c>
      <c r="BA200" s="73"/>
      <c r="BB200" s="73"/>
      <c r="BC200" s="73"/>
      <c r="BD200" s="74">
        <v>50</v>
      </c>
      <c r="BE200" s="74"/>
      <c r="BF200" s="74"/>
      <c r="BG200" s="75">
        <v>6.45</v>
      </c>
      <c r="BH200" s="75"/>
      <c r="BI200" s="75"/>
      <c r="BJ200" s="75"/>
      <c r="BK200" s="75"/>
      <c r="BL200" s="25">
        <v>3.01</v>
      </c>
      <c r="BM200" s="75">
        <v>3.57</v>
      </c>
      <c r="BN200" s="75"/>
      <c r="BO200" s="25">
        <v>68</v>
      </c>
      <c r="BP200" s="75">
        <v>3.85</v>
      </c>
      <c r="BQ200" s="75"/>
      <c r="BR200" s="26">
        <v>16.399999999999999</v>
      </c>
      <c r="BS200" s="26">
        <v>2.4700000000000002</v>
      </c>
      <c r="BT200" s="26">
        <v>0.09</v>
      </c>
      <c r="BU200" s="26">
        <v>0.7</v>
      </c>
    </row>
    <row r="201" spans="1:73" ht="19.5" customHeight="1" outlineLevel="2" x14ac:dyDescent="0.2">
      <c r="A201" s="72" t="s">
        <v>236</v>
      </c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3" t="s">
        <v>237</v>
      </c>
      <c r="P201" s="73"/>
      <c r="Q201" s="73"/>
      <c r="R201" s="73"/>
      <c r="S201" s="74">
        <v>100</v>
      </c>
      <c r="T201" s="74"/>
      <c r="U201" s="74"/>
      <c r="V201" s="79">
        <v>1.96</v>
      </c>
      <c r="W201" s="79"/>
      <c r="X201" s="79"/>
      <c r="Y201" s="79"/>
      <c r="Z201" s="79"/>
      <c r="AA201" s="25">
        <v>2.78</v>
      </c>
      <c r="AB201" s="75">
        <v>13.91</v>
      </c>
      <c r="AC201" s="75"/>
      <c r="AD201" s="25">
        <v>90</v>
      </c>
      <c r="AE201" s="79">
        <v>0.56000000000000005</v>
      </c>
      <c r="AF201" s="79"/>
      <c r="AG201" s="24">
        <v>8.99</v>
      </c>
      <c r="AH201" s="24">
        <v>0.79</v>
      </c>
      <c r="AI201" s="24">
        <v>0.08</v>
      </c>
      <c r="AJ201" s="24">
        <v>0.05</v>
      </c>
      <c r="AL201" s="72" t="s">
        <v>236</v>
      </c>
      <c r="AM201" s="72"/>
      <c r="AN201" s="72"/>
      <c r="AO201" s="72"/>
      <c r="AP201" s="72"/>
      <c r="AQ201" s="72"/>
      <c r="AR201" s="72"/>
      <c r="AS201" s="72"/>
      <c r="AT201" s="72"/>
      <c r="AU201" s="72"/>
      <c r="AV201" s="72"/>
      <c r="AW201" s="72"/>
      <c r="AX201" s="72"/>
      <c r="AY201" s="72"/>
      <c r="AZ201" s="73" t="s">
        <v>237</v>
      </c>
      <c r="BA201" s="73"/>
      <c r="BB201" s="73"/>
      <c r="BC201" s="73"/>
      <c r="BD201" s="74">
        <v>80</v>
      </c>
      <c r="BE201" s="74"/>
      <c r="BF201" s="74"/>
      <c r="BG201" s="79">
        <v>1.56</v>
      </c>
      <c r="BH201" s="79"/>
      <c r="BI201" s="79"/>
      <c r="BJ201" s="79"/>
      <c r="BK201" s="79"/>
      <c r="BL201" s="25">
        <v>2.2200000000000002</v>
      </c>
      <c r="BM201" s="75">
        <v>11.128</v>
      </c>
      <c r="BN201" s="75"/>
      <c r="BO201" s="25">
        <v>72</v>
      </c>
      <c r="BP201" s="75">
        <v>0.68</v>
      </c>
      <c r="BQ201" s="75"/>
      <c r="BR201" s="26">
        <v>7.19</v>
      </c>
      <c r="BS201" s="26">
        <v>0.63</v>
      </c>
      <c r="BT201" s="26">
        <v>0.05</v>
      </c>
      <c r="BU201" s="26">
        <v>0.04</v>
      </c>
    </row>
    <row r="202" spans="1:73" ht="30.75" customHeight="1" outlineLevel="2" x14ac:dyDescent="0.2">
      <c r="A202" s="72" t="s">
        <v>238</v>
      </c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3" t="s">
        <v>165</v>
      </c>
      <c r="P202" s="73"/>
      <c r="Q202" s="73"/>
      <c r="R202" s="73"/>
      <c r="S202" s="74">
        <v>50</v>
      </c>
      <c r="T202" s="74"/>
      <c r="U202" s="74"/>
      <c r="V202" s="79">
        <v>0.68</v>
      </c>
      <c r="W202" s="79"/>
      <c r="X202" s="79"/>
      <c r="Y202" s="79"/>
      <c r="Z202" s="79"/>
      <c r="AA202" s="25">
        <v>3.71</v>
      </c>
      <c r="AB202" s="75">
        <v>2.8</v>
      </c>
      <c r="AC202" s="75"/>
      <c r="AD202" s="24">
        <v>47.46</v>
      </c>
      <c r="AE202" s="75">
        <v>12.25</v>
      </c>
      <c r="AF202" s="75"/>
      <c r="AG202" s="25">
        <v>10.55</v>
      </c>
      <c r="AH202" s="24">
        <v>0.5</v>
      </c>
      <c r="AI202" s="24">
        <v>0.04</v>
      </c>
      <c r="AJ202" s="46">
        <v>1.9E-2</v>
      </c>
      <c r="AL202" s="72" t="s">
        <v>238</v>
      </c>
      <c r="AM202" s="72"/>
      <c r="AN202" s="72"/>
      <c r="AO202" s="72"/>
      <c r="AP202" s="72"/>
      <c r="AQ202" s="72"/>
      <c r="AR202" s="72"/>
      <c r="AS202" s="72"/>
      <c r="AT202" s="72"/>
      <c r="AU202" s="72"/>
      <c r="AV202" s="72"/>
      <c r="AW202" s="72"/>
      <c r="AX202" s="72"/>
      <c r="AY202" s="72"/>
      <c r="AZ202" s="73" t="s">
        <v>165</v>
      </c>
      <c r="BA202" s="73"/>
      <c r="BB202" s="73"/>
      <c r="BC202" s="73"/>
      <c r="BD202" s="74">
        <v>30</v>
      </c>
      <c r="BE202" s="74"/>
      <c r="BF202" s="74"/>
      <c r="BG202" s="75">
        <v>0.45</v>
      </c>
      <c r="BH202" s="75"/>
      <c r="BI202" s="75"/>
      <c r="BJ202" s="75"/>
      <c r="BK202" s="75"/>
      <c r="BL202" s="25">
        <v>4.7</v>
      </c>
      <c r="BM202" s="75">
        <v>1.3</v>
      </c>
      <c r="BN202" s="75"/>
      <c r="BO202" s="25">
        <v>50</v>
      </c>
      <c r="BP202" s="75">
        <v>7.35</v>
      </c>
      <c r="BQ202" s="75"/>
      <c r="BR202" s="25">
        <v>8.6</v>
      </c>
      <c r="BS202" s="25">
        <v>0.4</v>
      </c>
      <c r="BT202" s="24">
        <v>0.03</v>
      </c>
      <c r="BU202" s="24">
        <v>0.03</v>
      </c>
    </row>
    <row r="203" spans="1:73" ht="17.25" customHeight="1" outlineLevel="2" x14ac:dyDescent="0.2">
      <c r="A203" s="72" t="s">
        <v>146</v>
      </c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3" t="s">
        <v>147</v>
      </c>
      <c r="P203" s="73"/>
      <c r="Q203" s="73"/>
      <c r="R203" s="73"/>
      <c r="S203" s="74">
        <v>180</v>
      </c>
      <c r="T203" s="74"/>
      <c r="U203" s="74"/>
      <c r="V203" s="75">
        <v>0.48499999999999999</v>
      </c>
      <c r="W203" s="75"/>
      <c r="X203" s="75"/>
      <c r="Y203" s="75"/>
      <c r="Z203" s="75"/>
      <c r="AA203" s="24">
        <v>0.03</v>
      </c>
      <c r="AB203" s="75">
        <v>13.75</v>
      </c>
      <c r="AC203" s="75"/>
      <c r="AD203" s="25">
        <v>55</v>
      </c>
      <c r="AE203" s="76">
        <v>0.16</v>
      </c>
      <c r="AF203" s="76"/>
      <c r="AG203" s="30">
        <v>14.35</v>
      </c>
      <c r="AH203" s="30">
        <v>0.31</v>
      </c>
      <c r="AI203" s="30">
        <v>0</v>
      </c>
      <c r="AJ203" s="30">
        <v>0.01</v>
      </c>
      <c r="AL203" s="72" t="s">
        <v>146</v>
      </c>
      <c r="AM203" s="72"/>
      <c r="AN203" s="72"/>
      <c r="AO203" s="72"/>
      <c r="AP203" s="72"/>
      <c r="AQ203" s="72"/>
      <c r="AR203" s="72"/>
      <c r="AS203" s="72"/>
      <c r="AT203" s="72"/>
      <c r="AU203" s="72"/>
      <c r="AV203" s="72"/>
      <c r="AW203" s="72"/>
      <c r="AX203" s="72"/>
      <c r="AY203" s="72"/>
      <c r="AZ203" s="73" t="s">
        <v>147</v>
      </c>
      <c r="BA203" s="73"/>
      <c r="BB203" s="73"/>
      <c r="BC203" s="73"/>
      <c r="BD203" s="74">
        <v>150</v>
      </c>
      <c r="BE203" s="74"/>
      <c r="BF203" s="74"/>
      <c r="BG203" s="75">
        <v>0.75</v>
      </c>
      <c r="BH203" s="75"/>
      <c r="BI203" s="75"/>
      <c r="BJ203" s="75"/>
      <c r="BK203" s="75"/>
      <c r="BL203" s="24">
        <v>4.4999999999999998E-2</v>
      </c>
      <c r="BM203" s="79">
        <v>20.63</v>
      </c>
      <c r="BN203" s="79"/>
      <c r="BO203" s="25">
        <v>82.5</v>
      </c>
      <c r="BP203" s="76">
        <v>0.24</v>
      </c>
      <c r="BQ203" s="76"/>
      <c r="BR203" s="25">
        <v>21.53</v>
      </c>
      <c r="BS203" s="24">
        <v>0.47</v>
      </c>
      <c r="BT203" s="25">
        <v>1.4999999999999999E-2</v>
      </c>
      <c r="BU203" s="46">
        <v>1.4999999999999999E-2</v>
      </c>
    </row>
    <row r="204" spans="1:73" ht="15" customHeight="1" outlineLevel="2" x14ac:dyDescent="0.2">
      <c r="A204" s="72" t="s">
        <v>46</v>
      </c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3" t="s">
        <v>47</v>
      </c>
      <c r="P204" s="73"/>
      <c r="Q204" s="73"/>
      <c r="R204" s="73"/>
      <c r="S204" s="74">
        <v>50</v>
      </c>
      <c r="T204" s="74"/>
      <c r="U204" s="74"/>
      <c r="V204" s="75">
        <v>3.3</v>
      </c>
      <c r="W204" s="75"/>
      <c r="X204" s="75"/>
      <c r="Y204" s="75"/>
      <c r="Z204" s="75"/>
      <c r="AA204" s="25">
        <v>0.6</v>
      </c>
      <c r="AB204" s="75">
        <v>16.7</v>
      </c>
      <c r="AC204" s="75"/>
      <c r="AD204" s="25">
        <v>87</v>
      </c>
      <c r="AE204" s="76">
        <v>0.02</v>
      </c>
      <c r="AF204" s="76"/>
      <c r="AG204" s="37">
        <v>0</v>
      </c>
      <c r="AH204" s="37">
        <v>9.6</v>
      </c>
      <c r="AI204" s="37">
        <v>5.6000000000000001E-2</v>
      </c>
      <c r="AJ204" s="40">
        <v>0.02</v>
      </c>
      <c r="AL204" s="72" t="s">
        <v>46</v>
      </c>
      <c r="AM204" s="72"/>
      <c r="AN204" s="72"/>
      <c r="AO204" s="72"/>
      <c r="AP204" s="72"/>
      <c r="AQ204" s="72"/>
      <c r="AR204" s="72"/>
      <c r="AS204" s="72"/>
      <c r="AT204" s="72"/>
      <c r="AU204" s="72"/>
      <c r="AV204" s="72"/>
      <c r="AW204" s="72"/>
      <c r="AX204" s="72"/>
      <c r="AY204" s="72"/>
      <c r="AZ204" s="73" t="s">
        <v>47</v>
      </c>
      <c r="BA204" s="73"/>
      <c r="BB204" s="73"/>
      <c r="BC204" s="73"/>
      <c r="BD204" s="74">
        <v>40</v>
      </c>
      <c r="BE204" s="74"/>
      <c r="BF204" s="74"/>
      <c r="BG204" s="75">
        <v>3.65</v>
      </c>
      <c r="BH204" s="75"/>
      <c r="BI204" s="75"/>
      <c r="BJ204" s="75"/>
      <c r="BK204" s="75"/>
      <c r="BL204" s="24">
        <v>0.38</v>
      </c>
      <c r="BM204" s="75">
        <v>23.33</v>
      </c>
      <c r="BN204" s="75"/>
      <c r="BO204" s="25">
        <v>94.4</v>
      </c>
      <c r="BP204" s="30">
        <v>0.02</v>
      </c>
      <c r="BQ204" s="30"/>
      <c r="BR204" s="37">
        <v>0</v>
      </c>
      <c r="BS204" s="37">
        <v>9.6</v>
      </c>
      <c r="BT204" s="37">
        <v>5.6000000000000001E-2</v>
      </c>
      <c r="BU204" s="40">
        <v>0.02</v>
      </c>
    </row>
    <row r="205" spans="1:73" ht="21" customHeight="1" outlineLevel="1" x14ac:dyDescent="0.2">
      <c r="A205" s="77" t="s">
        <v>48</v>
      </c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4">
        <f>S206+S207</f>
        <v>250</v>
      </c>
      <c r="T205" s="74"/>
      <c r="U205" s="74"/>
      <c r="V205" s="78">
        <f>V206+V207</f>
        <v>10.361000000000001</v>
      </c>
      <c r="W205" s="78"/>
      <c r="X205" s="78"/>
      <c r="Y205" s="78"/>
      <c r="Z205" s="78"/>
      <c r="AA205" s="15">
        <f>AA206+AA207</f>
        <v>12.803000000000001</v>
      </c>
      <c r="AB205" s="78">
        <f>AB206+AB207</f>
        <v>37.9</v>
      </c>
      <c r="AC205" s="78"/>
      <c r="AD205" s="15">
        <f>AD206+AD207</f>
        <v>307</v>
      </c>
      <c r="AE205" s="78">
        <f>AE206+AE207</f>
        <v>20.469000000000001</v>
      </c>
      <c r="AF205" s="78"/>
      <c r="AG205" s="15">
        <f>AG206+AG207</f>
        <v>253.51</v>
      </c>
      <c r="AH205" s="16">
        <f>AH206+AH207</f>
        <v>1.2089999999999999</v>
      </c>
      <c r="AI205" s="16">
        <f>AI206+AI207</f>
        <v>0.12000000000000001</v>
      </c>
      <c r="AJ205" s="16">
        <f>AJ206+AJ207</f>
        <v>0.36799999999999999</v>
      </c>
      <c r="AL205" s="77" t="s">
        <v>48</v>
      </c>
      <c r="AM205" s="77"/>
      <c r="AN205" s="77"/>
      <c r="AO205" s="77"/>
      <c r="AP205" s="77"/>
      <c r="AQ205" s="77"/>
      <c r="AR205" s="77"/>
      <c r="AS205" s="77"/>
      <c r="AT205" s="77"/>
      <c r="AU205" s="77"/>
      <c r="AV205" s="77"/>
      <c r="AW205" s="77"/>
      <c r="AX205" s="77"/>
      <c r="AY205" s="77"/>
      <c r="AZ205" s="77"/>
      <c r="BA205" s="77"/>
      <c r="BB205" s="77"/>
      <c r="BC205" s="77"/>
      <c r="BD205" s="74">
        <f>BD206+BD207</f>
        <v>200</v>
      </c>
      <c r="BE205" s="74"/>
      <c r="BF205" s="74"/>
      <c r="BG205" s="78">
        <f>BG206+BG207</f>
        <v>7.5350000000000001</v>
      </c>
      <c r="BH205" s="78"/>
      <c r="BI205" s="78"/>
      <c r="BJ205" s="78"/>
      <c r="BK205" s="78"/>
      <c r="BL205" s="15">
        <f>BL206+BL207</f>
        <v>8.56</v>
      </c>
      <c r="BM205" s="78">
        <f>BM206+BM207</f>
        <v>22.315000000000001</v>
      </c>
      <c r="BN205" s="78"/>
      <c r="BO205" s="15">
        <f>BO206+BO207</f>
        <v>209.59</v>
      </c>
      <c r="BP205" s="90">
        <f>BP206+BP207</f>
        <v>2.6999999999999997</v>
      </c>
      <c r="BQ205" s="90"/>
      <c r="BR205" s="56">
        <f>BR206+BR207</f>
        <v>203.44</v>
      </c>
      <c r="BS205" s="56">
        <f>BS206+BS207</f>
        <v>0.57999999999999996</v>
      </c>
      <c r="BT205" s="56">
        <f>BT206+BT207</f>
        <v>0.09</v>
      </c>
      <c r="BU205" s="56">
        <f>BU206+BU207</f>
        <v>0.44400000000000001</v>
      </c>
    </row>
    <row r="206" spans="1:73" ht="24.75" customHeight="1" outlineLevel="2" x14ac:dyDescent="0.2">
      <c r="A206" s="72" t="s">
        <v>239</v>
      </c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3" t="s">
        <v>240</v>
      </c>
      <c r="P206" s="73"/>
      <c r="Q206" s="73"/>
      <c r="R206" s="73"/>
      <c r="S206" s="74">
        <v>70</v>
      </c>
      <c r="T206" s="74"/>
      <c r="U206" s="74"/>
      <c r="V206" s="75">
        <v>5.1609999999999996</v>
      </c>
      <c r="W206" s="75"/>
      <c r="X206" s="75"/>
      <c r="Y206" s="75"/>
      <c r="Z206" s="75"/>
      <c r="AA206" s="25">
        <v>7.9130000000000003</v>
      </c>
      <c r="AB206" s="75">
        <v>29.4</v>
      </c>
      <c r="AC206" s="75"/>
      <c r="AD206" s="25">
        <v>205</v>
      </c>
      <c r="AE206" s="75">
        <v>18.169</v>
      </c>
      <c r="AF206" s="75"/>
      <c r="AG206" s="25">
        <v>37.51</v>
      </c>
      <c r="AH206" s="24">
        <v>1.0289999999999999</v>
      </c>
      <c r="AI206" s="24">
        <v>0.05</v>
      </c>
      <c r="AJ206" s="24">
        <v>0.08</v>
      </c>
      <c r="AL206" s="72" t="s">
        <v>239</v>
      </c>
      <c r="AM206" s="72"/>
      <c r="AN206" s="72"/>
      <c r="AO206" s="72"/>
      <c r="AP206" s="72"/>
      <c r="AQ206" s="72"/>
      <c r="AR206" s="72"/>
      <c r="AS206" s="72"/>
      <c r="AT206" s="72"/>
      <c r="AU206" s="72"/>
      <c r="AV206" s="72"/>
      <c r="AW206" s="72"/>
      <c r="AX206" s="72"/>
      <c r="AY206" s="72"/>
      <c r="AZ206" s="73" t="s">
        <v>240</v>
      </c>
      <c r="BA206" s="73"/>
      <c r="BB206" s="73"/>
      <c r="BC206" s="73"/>
      <c r="BD206" s="74">
        <v>50</v>
      </c>
      <c r="BE206" s="74"/>
      <c r="BF206" s="74"/>
      <c r="BG206" s="75">
        <v>3.06</v>
      </c>
      <c r="BH206" s="75"/>
      <c r="BI206" s="75"/>
      <c r="BJ206" s="75"/>
      <c r="BK206" s="75"/>
      <c r="BL206" s="25">
        <v>4.4800000000000004</v>
      </c>
      <c r="BM206" s="75">
        <v>14.74</v>
      </c>
      <c r="BN206" s="75"/>
      <c r="BO206" s="25">
        <v>124.59</v>
      </c>
      <c r="BP206" s="75">
        <v>0.65</v>
      </c>
      <c r="BQ206" s="75"/>
      <c r="BR206" s="26">
        <v>23.44</v>
      </c>
      <c r="BS206" s="26">
        <v>0.42</v>
      </c>
      <c r="BT206" s="26">
        <v>0.03</v>
      </c>
      <c r="BU206" s="26">
        <v>0.42</v>
      </c>
    </row>
    <row r="207" spans="1:73" ht="19.5" customHeight="1" outlineLevel="2" x14ac:dyDescent="0.2">
      <c r="A207" s="72" t="s">
        <v>92</v>
      </c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3" t="s">
        <v>50</v>
      </c>
      <c r="P207" s="73"/>
      <c r="Q207" s="73"/>
      <c r="R207" s="73"/>
      <c r="S207" s="74">
        <v>180</v>
      </c>
      <c r="T207" s="74"/>
      <c r="U207" s="74"/>
      <c r="V207" s="75">
        <v>5.2</v>
      </c>
      <c r="W207" s="75"/>
      <c r="X207" s="75"/>
      <c r="Y207" s="75"/>
      <c r="Z207" s="75"/>
      <c r="AA207" s="25">
        <v>4.8899999999999997</v>
      </c>
      <c r="AB207" s="75">
        <v>8.5</v>
      </c>
      <c r="AC207" s="75"/>
      <c r="AD207" s="25">
        <v>102</v>
      </c>
      <c r="AE207" s="75">
        <v>2.2999999999999998</v>
      </c>
      <c r="AF207" s="75"/>
      <c r="AG207" s="25">
        <v>216</v>
      </c>
      <c r="AH207" s="24">
        <v>0.18</v>
      </c>
      <c r="AI207" s="24">
        <v>7.0000000000000007E-2</v>
      </c>
      <c r="AJ207" s="24">
        <v>0.28799999999999998</v>
      </c>
      <c r="AL207" s="72" t="s">
        <v>93</v>
      </c>
      <c r="AM207" s="72"/>
      <c r="AN207" s="72"/>
      <c r="AO207" s="72"/>
      <c r="AP207" s="72"/>
      <c r="AQ207" s="72"/>
      <c r="AR207" s="72"/>
      <c r="AS207" s="72"/>
      <c r="AT207" s="72"/>
      <c r="AU207" s="72"/>
      <c r="AV207" s="72"/>
      <c r="AW207" s="72"/>
      <c r="AX207" s="72"/>
      <c r="AY207" s="72"/>
      <c r="AZ207" s="73" t="s">
        <v>50</v>
      </c>
      <c r="BA207" s="73"/>
      <c r="BB207" s="73"/>
      <c r="BC207" s="73"/>
      <c r="BD207" s="74">
        <v>150</v>
      </c>
      <c r="BE207" s="74"/>
      <c r="BF207" s="74"/>
      <c r="BG207" s="75">
        <v>4.4749999999999996</v>
      </c>
      <c r="BH207" s="75"/>
      <c r="BI207" s="75"/>
      <c r="BJ207" s="75"/>
      <c r="BK207" s="75"/>
      <c r="BL207" s="25">
        <v>4.08</v>
      </c>
      <c r="BM207" s="75">
        <v>7.5750000000000002</v>
      </c>
      <c r="BN207" s="75"/>
      <c r="BO207" s="25">
        <v>85</v>
      </c>
      <c r="BP207" s="75">
        <v>2.0499999999999998</v>
      </c>
      <c r="BQ207" s="75"/>
      <c r="BR207" s="25">
        <v>180</v>
      </c>
      <c r="BS207" s="24">
        <v>0.16</v>
      </c>
      <c r="BT207" s="24">
        <v>0.06</v>
      </c>
      <c r="BU207" s="46">
        <v>2.4E-2</v>
      </c>
    </row>
    <row r="208" spans="1:73" ht="16.5" customHeight="1" outlineLevel="1" x14ac:dyDescent="0.2">
      <c r="A208" s="77" t="s">
        <v>55</v>
      </c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4">
        <f>S209+S210+S211+S212</f>
        <v>450</v>
      </c>
      <c r="T208" s="74"/>
      <c r="U208" s="74"/>
      <c r="V208" s="78">
        <f>V209+V210+V211</f>
        <v>9.34</v>
      </c>
      <c r="W208" s="78"/>
      <c r="X208" s="78"/>
      <c r="Y208" s="78"/>
      <c r="Z208" s="78"/>
      <c r="AA208" s="15">
        <f>AA209+AA210+AA211</f>
        <v>13.7</v>
      </c>
      <c r="AB208" s="78">
        <f>AB209+AB210+AB211</f>
        <v>69.23</v>
      </c>
      <c r="AC208" s="78"/>
      <c r="AD208" s="15">
        <f>AD209+AD210+AD211</f>
        <v>428.7</v>
      </c>
      <c r="AE208" s="78">
        <f>AE209+AF210+AF211</f>
        <v>5.99</v>
      </c>
      <c r="AF208" s="78"/>
      <c r="AG208" s="15">
        <f>AG209+AG210+AG211</f>
        <v>107.22999999999999</v>
      </c>
      <c r="AH208" s="16">
        <f>AH209+AH210+AH211</f>
        <v>2.9786999999999999</v>
      </c>
      <c r="AI208" s="16">
        <f>AI209+AI210+AI211</f>
        <v>0.44</v>
      </c>
      <c r="AJ208" s="16">
        <f>AJ209+AJ210+AJ211</f>
        <v>0.12</v>
      </c>
      <c r="AL208" s="77" t="s">
        <v>55</v>
      </c>
      <c r="AM208" s="77"/>
      <c r="AN208" s="77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  <c r="AY208" s="77"/>
      <c r="AZ208" s="77"/>
      <c r="BA208" s="77"/>
      <c r="BB208" s="77"/>
      <c r="BC208" s="77"/>
      <c r="BD208" s="74">
        <f>BD209+BD210+BD211+BD212</f>
        <v>400</v>
      </c>
      <c r="BE208" s="74"/>
      <c r="BF208" s="74"/>
      <c r="BG208" s="78">
        <f>BG209+BG210+BG211</f>
        <v>15.139999999999999</v>
      </c>
      <c r="BH208" s="78"/>
      <c r="BI208" s="78"/>
      <c r="BJ208" s="78"/>
      <c r="BK208" s="78"/>
      <c r="BL208" s="15">
        <f>BL209+BL210+BL211</f>
        <v>13.399999999999999</v>
      </c>
      <c r="BM208" s="78">
        <f>BM209+BM210+BM211</f>
        <v>55.2</v>
      </c>
      <c r="BN208" s="78"/>
      <c r="BO208" s="15">
        <f>BO209+BO210+BO211</f>
        <v>391.8</v>
      </c>
      <c r="BP208" s="78">
        <f>BP209+BP210+BP211</f>
        <v>6.9</v>
      </c>
      <c r="BQ208" s="78"/>
      <c r="BR208" s="62">
        <f>BR209+BR210+BR211</f>
        <v>11.870000000000001</v>
      </c>
      <c r="BS208" s="62">
        <f>BS209+BS210+BS211</f>
        <v>1.99</v>
      </c>
      <c r="BT208" s="62">
        <f>BT209+BT210+BT211</f>
        <v>0.3</v>
      </c>
      <c r="BU208" s="62">
        <f>BU209+BU210+BU211</f>
        <v>0.06</v>
      </c>
    </row>
    <row r="209" spans="1:73" ht="15.75" customHeight="1" outlineLevel="2" x14ac:dyDescent="0.2">
      <c r="A209" s="72" t="s">
        <v>241</v>
      </c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3" t="s">
        <v>242</v>
      </c>
      <c r="P209" s="73"/>
      <c r="Q209" s="73"/>
      <c r="R209" s="73"/>
      <c r="S209" s="74">
        <v>200</v>
      </c>
      <c r="T209" s="74"/>
      <c r="U209" s="74"/>
      <c r="V209" s="75">
        <v>3.48</v>
      </c>
      <c r="W209" s="75"/>
      <c r="X209" s="75"/>
      <c r="Y209" s="75"/>
      <c r="Z209" s="75"/>
      <c r="AA209" s="25">
        <v>3.96</v>
      </c>
      <c r="AB209" s="75">
        <v>7.1</v>
      </c>
      <c r="AC209" s="75"/>
      <c r="AD209" s="25">
        <v>83.7</v>
      </c>
      <c r="AE209" s="75">
        <v>5.99</v>
      </c>
      <c r="AF209" s="75"/>
      <c r="AG209" s="25">
        <v>11.04</v>
      </c>
      <c r="AH209" s="25">
        <v>0.49869999999999998</v>
      </c>
      <c r="AI209" s="25">
        <v>0.05</v>
      </c>
      <c r="AJ209" s="25">
        <v>0.04</v>
      </c>
      <c r="AL209" s="72" t="s">
        <v>241</v>
      </c>
      <c r="AM209" s="72"/>
      <c r="AN209" s="72"/>
      <c r="AO209" s="72"/>
      <c r="AP209" s="72"/>
      <c r="AQ209" s="72"/>
      <c r="AR209" s="72"/>
      <c r="AS209" s="72"/>
      <c r="AT209" s="72"/>
      <c r="AU209" s="72"/>
      <c r="AV209" s="72"/>
      <c r="AW209" s="72"/>
      <c r="AX209" s="72"/>
      <c r="AY209" s="72"/>
      <c r="AZ209" s="73" t="s">
        <v>242</v>
      </c>
      <c r="BA209" s="73"/>
      <c r="BB209" s="73"/>
      <c r="BC209" s="73"/>
      <c r="BD209" s="74">
        <v>110</v>
      </c>
      <c r="BE209" s="74"/>
      <c r="BF209" s="74"/>
      <c r="BG209" s="75">
        <v>10.5</v>
      </c>
      <c r="BH209" s="75"/>
      <c r="BI209" s="75"/>
      <c r="BJ209" s="75"/>
      <c r="BK209" s="75"/>
      <c r="BL209" s="25">
        <v>5.6</v>
      </c>
      <c r="BM209" s="75">
        <v>6.1</v>
      </c>
      <c r="BN209" s="75"/>
      <c r="BO209" s="25">
        <v>118</v>
      </c>
      <c r="BP209" s="75">
        <v>5.3</v>
      </c>
      <c r="BQ209" s="75"/>
      <c r="BR209" s="26"/>
      <c r="BS209" s="26"/>
      <c r="BT209" s="26"/>
      <c r="BU209" s="26"/>
    </row>
    <row r="210" spans="1:73" ht="15" customHeight="1" outlineLevel="2" x14ac:dyDescent="0.2">
      <c r="A210" s="87" t="s">
        <v>243</v>
      </c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73" t="s">
        <v>244</v>
      </c>
      <c r="P210" s="73"/>
      <c r="Q210" s="73"/>
      <c r="R210" s="73"/>
      <c r="S210" s="74">
        <v>30</v>
      </c>
      <c r="T210" s="74"/>
      <c r="U210" s="74"/>
      <c r="V210" s="75">
        <v>5.82</v>
      </c>
      <c r="W210" s="75"/>
      <c r="X210" s="75"/>
      <c r="Y210" s="75"/>
      <c r="Z210" s="75"/>
      <c r="AA210" s="25">
        <v>9.74</v>
      </c>
      <c r="AB210" s="75">
        <v>50</v>
      </c>
      <c r="AC210" s="75"/>
      <c r="AD210" s="25">
        <v>298</v>
      </c>
      <c r="AE210" s="75"/>
      <c r="AF210" s="75"/>
      <c r="AG210" s="25">
        <v>93.84</v>
      </c>
      <c r="AH210" s="25">
        <v>2.39</v>
      </c>
      <c r="AI210" s="25">
        <v>0.39</v>
      </c>
      <c r="AJ210" s="25">
        <v>0.08</v>
      </c>
      <c r="AL210" s="87" t="s">
        <v>245</v>
      </c>
      <c r="AM210" s="87"/>
      <c r="AN210" s="87"/>
      <c r="AO210" s="87"/>
      <c r="AP210" s="87"/>
      <c r="AQ210" s="87"/>
      <c r="AR210" s="87"/>
      <c r="AS210" s="87"/>
      <c r="AT210" s="87"/>
      <c r="AU210" s="87"/>
      <c r="AV210" s="87"/>
      <c r="AW210" s="87"/>
      <c r="AX210" s="87"/>
      <c r="AY210" s="87"/>
      <c r="AZ210" s="73" t="s">
        <v>244</v>
      </c>
      <c r="BA210" s="73"/>
      <c r="BB210" s="73"/>
      <c r="BC210" s="73"/>
      <c r="BD210" s="74">
        <v>80</v>
      </c>
      <c r="BE210" s="74"/>
      <c r="BF210" s="74"/>
      <c r="BG210" s="75">
        <v>4.5999999999999996</v>
      </c>
      <c r="BH210" s="75"/>
      <c r="BI210" s="75"/>
      <c r="BJ210" s="75"/>
      <c r="BK210" s="75"/>
      <c r="BL210" s="25">
        <v>7.8</v>
      </c>
      <c r="BM210" s="75">
        <v>40</v>
      </c>
      <c r="BN210" s="75"/>
      <c r="BO210" s="25">
        <v>238.8</v>
      </c>
      <c r="BP210" s="75"/>
      <c r="BQ210" s="75"/>
      <c r="BR210" s="26">
        <v>10</v>
      </c>
      <c r="BS210" s="26">
        <v>1.91</v>
      </c>
      <c r="BT210" s="26">
        <v>0.3</v>
      </c>
      <c r="BU210" s="26">
        <v>0.06</v>
      </c>
    </row>
    <row r="211" spans="1:73" ht="17.25" customHeight="1" outlineLevel="2" x14ac:dyDescent="0.2">
      <c r="A211" s="72" t="s">
        <v>63</v>
      </c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3">
        <v>56</v>
      </c>
      <c r="P211" s="73"/>
      <c r="Q211" s="73"/>
      <c r="R211" s="73"/>
      <c r="S211" s="74">
        <v>180</v>
      </c>
      <c r="T211" s="74"/>
      <c r="U211" s="74"/>
      <c r="V211" s="82">
        <v>0.04</v>
      </c>
      <c r="W211" s="82"/>
      <c r="X211" s="82"/>
      <c r="Y211" s="82"/>
      <c r="Z211" s="82"/>
      <c r="AA211" s="46">
        <v>0</v>
      </c>
      <c r="AB211" s="82">
        <v>12.13</v>
      </c>
      <c r="AC211" s="82"/>
      <c r="AD211" s="46">
        <v>47</v>
      </c>
      <c r="AE211" s="82">
        <v>2</v>
      </c>
      <c r="AF211" s="82"/>
      <c r="AG211" s="46">
        <v>2.35</v>
      </c>
      <c r="AH211" s="46">
        <v>0.09</v>
      </c>
      <c r="AI211" s="46">
        <v>0</v>
      </c>
      <c r="AJ211" s="46">
        <v>0</v>
      </c>
      <c r="AL211" s="72" t="s">
        <v>63</v>
      </c>
      <c r="AM211" s="72"/>
      <c r="AN211" s="72"/>
      <c r="AO211" s="72"/>
      <c r="AP211" s="72"/>
      <c r="AQ211" s="72"/>
      <c r="AR211" s="72"/>
      <c r="AS211" s="72"/>
      <c r="AT211" s="72"/>
      <c r="AU211" s="72"/>
      <c r="AV211" s="72"/>
      <c r="AW211" s="72"/>
      <c r="AX211" s="72"/>
      <c r="AY211" s="72"/>
      <c r="AZ211" s="73">
        <v>56</v>
      </c>
      <c r="BA211" s="73"/>
      <c r="BB211" s="73"/>
      <c r="BC211" s="73"/>
      <c r="BD211" s="74">
        <v>180</v>
      </c>
      <c r="BE211" s="74"/>
      <c r="BF211" s="74"/>
      <c r="BG211" s="79">
        <v>0.04</v>
      </c>
      <c r="BH211" s="79"/>
      <c r="BI211" s="79"/>
      <c r="BJ211" s="79"/>
      <c r="BK211" s="79"/>
      <c r="BL211" s="25">
        <v>0</v>
      </c>
      <c r="BM211" s="75">
        <v>9.1</v>
      </c>
      <c r="BN211" s="75"/>
      <c r="BO211" s="25">
        <v>35</v>
      </c>
      <c r="BP211" s="79">
        <v>1.6</v>
      </c>
      <c r="BQ211" s="79"/>
      <c r="BR211" s="24">
        <v>1.87</v>
      </c>
      <c r="BS211" s="24">
        <v>0.08</v>
      </c>
      <c r="BT211" s="24">
        <v>0</v>
      </c>
      <c r="BU211" s="24">
        <v>0</v>
      </c>
    </row>
    <row r="212" spans="1:73" ht="17.25" customHeight="1" outlineLevel="2" x14ac:dyDescent="0.2">
      <c r="A212" s="72" t="s">
        <v>64</v>
      </c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3" t="s">
        <v>65</v>
      </c>
      <c r="P212" s="73"/>
      <c r="Q212" s="73"/>
      <c r="R212" s="73"/>
      <c r="S212" s="74">
        <v>40</v>
      </c>
      <c r="T212" s="74"/>
      <c r="U212" s="74"/>
      <c r="V212" s="75">
        <v>3.2</v>
      </c>
      <c r="W212" s="75"/>
      <c r="X212" s="75"/>
      <c r="Y212" s="75"/>
      <c r="Z212" s="75"/>
      <c r="AA212" s="25">
        <v>0.4</v>
      </c>
      <c r="AB212" s="75">
        <v>19.3</v>
      </c>
      <c r="AC212" s="75"/>
      <c r="AD212" s="25">
        <v>94</v>
      </c>
      <c r="AE212" s="76">
        <v>0.02</v>
      </c>
      <c r="AF212" s="76"/>
      <c r="AG212" s="37">
        <v>0</v>
      </c>
      <c r="AH212" s="37">
        <v>9.6</v>
      </c>
      <c r="AI212" s="38">
        <v>5.6000000000000001E-2</v>
      </c>
      <c r="AJ212" s="40">
        <v>0.02</v>
      </c>
      <c r="AL212" s="72" t="s">
        <v>64</v>
      </c>
      <c r="AM212" s="72"/>
      <c r="AN212" s="72"/>
      <c r="AO212" s="72"/>
      <c r="AP212" s="72"/>
      <c r="AQ212" s="72"/>
      <c r="AR212" s="72"/>
      <c r="AS212" s="72"/>
      <c r="AT212" s="72"/>
      <c r="AU212" s="72"/>
      <c r="AV212" s="72"/>
      <c r="AW212" s="72"/>
      <c r="AX212" s="72"/>
      <c r="AY212" s="72"/>
      <c r="AZ212" s="73" t="s">
        <v>65</v>
      </c>
      <c r="BA212" s="73"/>
      <c r="BB212" s="73"/>
      <c r="BC212" s="73"/>
      <c r="BD212" s="74">
        <v>30</v>
      </c>
      <c r="BE212" s="74"/>
      <c r="BF212" s="74"/>
      <c r="BG212" s="75">
        <v>3.2</v>
      </c>
      <c r="BH212" s="75"/>
      <c r="BI212" s="75"/>
      <c r="BJ212" s="75"/>
      <c r="BK212" s="75"/>
      <c r="BL212" s="25">
        <v>0.4</v>
      </c>
      <c r="BM212" s="75">
        <v>19.3</v>
      </c>
      <c r="BN212" s="75"/>
      <c r="BO212" s="25">
        <v>94</v>
      </c>
      <c r="BP212" s="76">
        <v>0.02</v>
      </c>
      <c r="BQ212" s="76"/>
      <c r="BR212" s="37">
        <v>0</v>
      </c>
      <c r="BS212" s="37">
        <v>9.6</v>
      </c>
      <c r="BT212" s="37">
        <v>5.6000000000000001E-2</v>
      </c>
      <c r="BU212" s="40">
        <v>0.02</v>
      </c>
    </row>
    <row r="213" spans="1:73" ht="15" customHeight="1" x14ac:dyDescent="0.2">
      <c r="A213" s="87" t="s">
        <v>246</v>
      </c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8">
        <f>S214+S220+S222+S229+S232</f>
        <v>1491</v>
      </c>
      <c r="T213" s="88"/>
      <c r="U213" s="88"/>
      <c r="V213" s="89">
        <f>V214+V220+V222+V229+V232</f>
        <v>50.69</v>
      </c>
      <c r="W213" s="89"/>
      <c r="X213" s="89"/>
      <c r="Y213" s="89"/>
      <c r="Z213" s="89"/>
      <c r="AA213" s="7">
        <f>AA214+AA220+AA222+AA229+AA232</f>
        <v>52.99</v>
      </c>
      <c r="AB213" s="89">
        <f>AB214+AB220+AB222+AB229+AB232</f>
        <v>224.08</v>
      </c>
      <c r="AC213" s="89"/>
      <c r="AD213" s="8">
        <f>AD214+AD220+AD222+AD229+AD232</f>
        <v>1613.55</v>
      </c>
      <c r="AE213" s="89">
        <f>AE214+AE220+AE222+AE229+AE232</f>
        <v>95.69</v>
      </c>
      <c r="AF213" s="89"/>
      <c r="AG213" s="7">
        <f>AG214+AG220+AG222+AG229+AG232</f>
        <v>458.08000000000004</v>
      </c>
      <c r="AH213" s="7">
        <f>AH214+AH220+AH222+AH229+AH232</f>
        <v>13.772</v>
      </c>
      <c r="AI213" s="7">
        <f>AI214+AI220+AI222+AI229+AI232</f>
        <v>0.43099999999999999</v>
      </c>
      <c r="AJ213" s="7">
        <f>AJ214+AJ220+AJ222+AJ229+AJ232</f>
        <v>0.34400000000000003</v>
      </c>
      <c r="AL213" s="87" t="s">
        <v>246</v>
      </c>
      <c r="AM213" s="87"/>
      <c r="AN213" s="87"/>
      <c r="AO213" s="87"/>
      <c r="AP213" s="87"/>
      <c r="AQ213" s="87"/>
      <c r="AR213" s="87"/>
      <c r="AS213" s="87"/>
      <c r="AT213" s="87"/>
      <c r="AU213" s="87"/>
      <c r="AV213" s="87"/>
      <c r="AW213" s="87"/>
      <c r="AX213" s="87"/>
      <c r="AY213" s="87"/>
      <c r="AZ213" s="87"/>
      <c r="BA213" s="87"/>
      <c r="BB213" s="87"/>
      <c r="BC213" s="87"/>
      <c r="BD213" s="88">
        <f>BD214+BD220+BD222+BD229+BD232</f>
        <v>1289</v>
      </c>
      <c r="BE213" s="88"/>
      <c r="BF213" s="88"/>
      <c r="BG213" s="89">
        <f>BG214+BG220+BG222+BG229+BG232</f>
        <v>59.147999999999996</v>
      </c>
      <c r="BH213" s="89"/>
      <c r="BI213" s="89"/>
      <c r="BJ213" s="89"/>
      <c r="BK213" s="89"/>
      <c r="BL213" s="7">
        <f>BL214+BL220+BL222+BL229+BL232</f>
        <v>64.223000000000013</v>
      </c>
      <c r="BM213" s="89">
        <f>BM214+BM220+BM222+BM229+BM232</f>
        <v>275.39</v>
      </c>
      <c r="BN213" s="89"/>
      <c r="BO213" s="8">
        <f>BO214+BO220+BO222+BO229+BO232</f>
        <v>1908.65</v>
      </c>
      <c r="BP213" s="89">
        <f>BP214+BP220+BP222+BP229+BP232</f>
        <v>116</v>
      </c>
      <c r="BQ213" s="89"/>
      <c r="BR213" s="13">
        <f>BR214+BR220+BR222+BR229+BR232</f>
        <v>526.96</v>
      </c>
      <c r="BS213" s="13">
        <f>BS214+BS220+BS222+BS229+BS232</f>
        <v>76.17</v>
      </c>
      <c r="BT213" s="13">
        <f>BT214+BT220+BT222+BT229+BT232</f>
        <v>0.62200000000000011</v>
      </c>
      <c r="BU213" s="13">
        <f>BU214+BU220+BU222+BU229+BU232</f>
        <v>1.502</v>
      </c>
    </row>
    <row r="214" spans="1:73" ht="15" customHeight="1" outlineLevel="1" x14ac:dyDescent="0.2">
      <c r="A214" s="77" t="s">
        <v>20</v>
      </c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4">
        <f>S215+S216+S219</f>
        <v>411</v>
      </c>
      <c r="T214" s="74"/>
      <c r="U214" s="74"/>
      <c r="V214" s="78">
        <f>V215+V216+V217+V219</f>
        <v>12.79</v>
      </c>
      <c r="W214" s="78"/>
      <c r="X214" s="78"/>
      <c r="Y214" s="78"/>
      <c r="Z214" s="78"/>
      <c r="AA214" s="15">
        <f>AA215+AA216+AA217+AA219</f>
        <v>17.704999999999998</v>
      </c>
      <c r="AB214" s="78">
        <f>AB215+AB216+AB217+AB219</f>
        <v>59.589999999999996</v>
      </c>
      <c r="AC214" s="78"/>
      <c r="AD214" s="15">
        <f>AD215+AD216+AD217+AD219</f>
        <v>472.5</v>
      </c>
      <c r="AE214" s="78">
        <f>AE215+AE216+AE217+AE219</f>
        <v>1.71</v>
      </c>
      <c r="AF214" s="78"/>
      <c r="AG214" s="15">
        <f>AG215+AG216+AG217+AG219</f>
        <v>341.1</v>
      </c>
      <c r="AH214" s="16">
        <f>AH215+AH216+AH217+AH219</f>
        <v>1.972</v>
      </c>
      <c r="AI214" s="16">
        <f>AI215+AI216+AI217+AI219</f>
        <v>0.23</v>
      </c>
      <c r="AJ214" s="16">
        <f>AJ215+AJ216+AJ217+AJ219</f>
        <v>0.18400000000000002</v>
      </c>
      <c r="AL214" s="77" t="s">
        <v>20</v>
      </c>
      <c r="AM214" s="77"/>
      <c r="AN214" s="77"/>
      <c r="AO214" s="77"/>
      <c r="AP214" s="77"/>
      <c r="AQ214" s="77"/>
      <c r="AR214" s="77"/>
      <c r="AS214" s="77"/>
      <c r="AT214" s="77"/>
      <c r="AU214" s="77"/>
      <c r="AV214" s="77"/>
      <c r="AW214" s="77"/>
      <c r="AX214" s="77"/>
      <c r="AY214" s="77"/>
      <c r="AZ214" s="77"/>
      <c r="BA214" s="77"/>
      <c r="BB214" s="77"/>
      <c r="BC214" s="77"/>
      <c r="BD214" s="74">
        <f>BD215+BD216+BD219</f>
        <v>369</v>
      </c>
      <c r="BE214" s="74"/>
      <c r="BF214" s="74"/>
      <c r="BG214" s="78">
        <f>BG215+BG216+BG217+BG218+BG219+BG220</f>
        <v>12.329999999999998</v>
      </c>
      <c r="BH214" s="78"/>
      <c r="BI214" s="78"/>
      <c r="BJ214" s="78"/>
      <c r="BK214" s="78"/>
      <c r="BL214" s="15">
        <f>BL215+BL216+BL217+BL218+BL219+BL220</f>
        <v>18.830000000000002</v>
      </c>
      <c r="BM214" s="78">
        <f>BM215+BM216+BM217+BM218+BM219+BM220</f>
        <v>65.42</v>
      </c>
      <c r="BN214" s="78"/>
      <c r="BO214" s="15">
        <f>BO215+BO216+BO217+BO218+BO219+BO220</f>
        <v>471.15</v>
      </c>
      <c r="BP214" s="78">
        <f>BP215+BP216+BP217+BP218+BP219+BP220</f>
        <v>3.52</v>
      </c>
      <c r="BQ214" s="78"/>
      <c r="BR214" s="56">
        <f>BR215+BR216+BR217+BR218+BR219+BR220</f>
        <v>281.52000000000004</v>
      </c>
      <c r="BS214" s="56">
        <f>BS215+BS216+BS217+BS218+BS219+BS220</f>
        <v>43.15</v>
      </c>
      <c r="BT214" s="56">
        <f>BT215+BT216+BT217+BT218+BT219+BT220</f>
        <v>0.19500000000000001</v>
      </c>
      <c r="BU214" s="56">
        <f>BU215+BU216+BU217+BU218+BU219+BU220</f>
        <v>1.25</v>
      </c>
    </row>
    <row r="215" spans="1:73" ht="15" customHeight="1" outlineLevel="2" x14ac:dyDescent="0.2">
      <c r="A215" s="72" t="s">
        <v>247</v>
      </c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3" t="s">
        <v>248</v>
      </c>
      <c r="P215" s="73"/>
      <c r="Q215" s="73"/>
      <c r="R215" s="73"/>
      <c r="S215" s="74">
        <v>180</v>
      </c>
      <c r="T215" s="74"/>
      <c r="U215" s="74"/>
      <c r="V215" s="75">
        <v>6.69</v>
      </c>
      <c r="W215" s="75"/>
      <c r="X215" s="75"/>
      <c r="Y215" s="75"/>
      <c r="Z215" s="75"/>
      <c r="AA215" s="25">
        <v>7.92</v>
      </c>
      <c r="AB215" s="75">
        <v>31.08</v>
      </c>
      <c r="AC215" s="75"/>
      <c r="AD215" s="25">
        <v>225</v>
      </c>
      <c r="AE215" s="75">
        <v>0.48</v>
      </c>
      <c r="AF215" s="75"/>
      <c r="AG215" s="25">
        <v>116.28</v>
      </c>
      <c r="AH215" s="24">
        <v>1.0620000000000001</v>
      </c>
      <c r="AI215" s="24">
        <v>0.16</v>
      </c>
      <c r="AJ215" s="24">
        <v>0.14000000000000001</v>
      </c>
      <c r="AL215" s="72" t="s">
        <v>249</v>
      </c>
      <c r="AM215" s="72"/>
      <c r="AN215" s="72"/>
      <c r="AO215" s="72"/>
      <c r="AP215" s="72"/>
      <c r="AQ215" s="72"/>
      <c r="AR215" s="72"/>
      <c r="AS215" s="72"/>
      <c r="AT215" s="72"/>
      <c r="AU215" s="72"/>
      <c r="AV215" s="72"/>
      <c r="AW215" s="72"/>
      <c r="AX215" s="72"/>
      <c r="AY215" s="72"/>
      <c r="AZ215" s="73" t="s">
        <v>248</v>
      </c>
      <c r="BA215" s="73"/>
      <c r="BB215" s="73"/>
      <c r="BC215" s="73"/>
      <c r="BD215" s="74">
        <v>150</v>
      </c>
      <c r="BE215" s="74"/>
      <c r="BF215" s="74"/>
      <c r="BG215" s="75">
        <v>5.58</v>
      </c>
      <c r="BH215" s="75"/>
      <c r="BI215" s="75"/>
      <c r="BJ215" s="75"/>
      <c r="BK215" s="75"/>
      <c r="BL215" s="25">
        <v>6.6</v>
      </c>
      <c r="BM215" s="75">
        <v>26.4</v>
      </c>
      <c r="BN215" s="75"/>
      <c r="BO215" s="25">
        <v>187</v>
      </c>
      <c r="BP215" s="75">
        <v>0.4</v>
      </c>
      <c r="BQ215" s="75"/>
      <c r="BR215" s="26">
        <v>83.5</v>
      </c>
      <c r="BS215" s="26">
        <v>0.62</v>
      </c>
      <c r="BT215" s="26">
        <v>0.13500000000000001</v>
      </c>
      <c r="BU215" s="26">
        <v>0.12</v>
      </c>
    </row>
    <row r="216" spans="1:73" ht="13.5" customHeight="1" outlineLevel="2" x14ac:dyDescent="0.2">
      <c r="A216" s="72" t="s">
        <v>23</v>
      </c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3" t="s">
        <v>24</v>
      </c>
      <c r="P216" s="73"/>
      <c r="Q216" s="73"/>
      <c r="R216" s="73"/>
      <c r="S216" s="74">
        <v>51</v>
      </c>
      <c r="T216" s="74"/>
      <c r="U216" s="74"/>
      <c r="V216" s="75">
        <v>5.6</v>
      </c>
      <c r="W216" s="75"/>
      <c r="X216" s="75"/>
      <c r="Y216" s="75"/>
      <c r="Z216" s="75"/>
      <c r="AA216" s="25">
        <v>7</v>
      </c>
      <c r="AB216" s="75">
        <v>14.62</v>
      </c>
      <c r="AC216" s="75"/>
      <c r="AD216" s="25">
        <v>145</v>
      </c>
      <c r="AE216" s="75">
        <v>0.19</v>
      </c>
      <c r="AF216" s="75"/>
      <c r="AG216" s="25">
        <v>126.6</v>
      </c>
      <c r="AH216" s="23">
        <v>0.47</v>
      </c>
      <c r="AI216" s="23">
        <v>0.03</v>
      </c>
      <c r="AJ216" s="22">
        <v>0.03</v>
      </c>
      <c r="AL216" s="72" t="s">
        <v>25</v>
      </c>
      <c r="AM216" s="72"/>
      <c r="AN216" s="72"/>
      <c r="AO216" s="72"/>
      <c r="AP216" s="72"/>
      <c r="AQ216" s="72"/>
      <c r="AR216" s="72"/>
      <c r="AS216" s="72"/>
      <c r="AT216" s="72"/>
      <c r="AU216" s="72"/>
      <c r="AV216" s="72"/>
      <c r="AW216" s="72"/>
      <c r="AX216" s="72"/>
      <c r="AY216" s="72"/>
      <c r="AZ216" s="73" t="s">
        <v>24</v>
      </c>
      <c r="BA216" s="73"/>
      <c r="BB216" s="73"/>
      <c r="BC216" s="73"/>
      <c r="BD216" s="74">
        <v>39</v>
      </c>
      <c r="BE216" s="74"/>
      <c r="BF216" s="74"/>
      <c r="BG216" s="85">
        <v>3.61</v>
      </c>
      <c r="BH216" s="85"/>
      <c r="BI216" s="85"/>
      <c r="BJ216" s="85"/>
      <c r="BK216" s="85"/>
      <c r="BL216" s="25">
        <v>5.4</v>
      </c>
      <c r="BM216" s="86">
        <v>9.75</v>
      </c>
      <c r="BN216" s="86"/>
      <c r="BO216" s="25">
        <v>106</v>
      </c>
      <c r="BP216" s="85">
        <v>0.14000000000000001</v>
      </c>
      <c r="BQ216" s="85"/>
      <c r="BR216" s="22">
        <v>94.48</v>
      </c>
      <c r="BS216" s="26">
        <v>0.33</v>
      </c>
      <c r="BT216" s="26">
        <v>0.02</v>
      </c>
      <c r="BU216" s="26">
        <v>1.01</v>
      </c>
    </row>
    <row r="217" spans="1:73" ht="11.85" customHeight="1" outlineLevel="3" x14ac:dyDescent="0.2">
      <c r="A217" s="83" t="s">
        <v>27</v>
      </c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76"/>
      <c r="T217" s="76"/>
      <c r="U217" s="76"/>
      <c r="V217" s="76"/>
      <c r="W217" s="76"/>
      <c r="X217" s="76"/>
      <c r="Y217" s="76"/>
      <c r="Z217" s="76"/>
      <c r="AA217" s="32"/>
      <c r="AB217" s="76"/>
      <c r="AC217" s="76"/>
      <c r="AD217" s="32"/>
      <c r="AE217" s="76"/>
      <c r="AF217" s="76"/>
      <c r="AG217" s="31"/>
      <c r="AH217" s="22"/>
      <c r="AI217" s="31"/>
      <c r="AJ217" s="31"/>
      <c r="AK217" s="29"/>
      <c r="AL217" s="83" t="s">
        <v>27</v>
      </c>
      <c r="AM217" s="83"/>
      <c r="AN217" s="83"/>
      <c r="AO217" s="83"/>
      <c r="AP217" s="83"/>
      <c r="AQ217" s="83"/>
      <c r="AR217" s="83"/>
      <c r="AS217" s="83"/>
      <c r="AT217" s="83"/>
      <c r="AU217" s="83"/>
      <c r="AV217" s="83"/>
      <c r="AW217" s="83"/>
      <c r="AX217" s="83"/>
      <c r="AY217" s="83"/>
      <c r="AZ217" s="83"/>
      <c r="BA217" s="83"/>
      <c r="BB217" s="83"/>
      <c r="BC217" s="83"/>
      <c r="BD217" s="84">
        <v>5</v>
      </c>
      <c r="BE217" s="84"/>
      <c r="BF217" s="84"/>
      <c r="BG217" s="76">
        <v>0.04</v>
      </c>
      <c r="BH217" s="76"/>
      <c r="BI217" s="76"/>
      <c r="BJ217" s="76"/>
      <c r="BK217" s="76"/>
      <c r="BL217" s="32">
        <v>3.63</v>
      </c>
      <c r="BM217" s="76">
        <v>7.0000000000000007E-2</v>
      </c>
      <c r="BN217" s="76"/>
      <c r="BO217" s="30">
        <v>33.049999999999997</v>
      </c>
      <c r="BP217" s="76">
        <v>0</v>
      </c>
      <c r="BQ217" s="76"/>
      <c r="BR217" s="30">
        <v>12</v>
      </c>
      <c r="BS217" s="31">
        <v>0.2</v>
      </c>
      <c r="BT217" s="31">
        <v>0.01</v>
      </c>
      <c r="BU217" s="31">
        <v>0.01</v>
      </c>
    </row>
    <row r="218" spans="1:73" ht="11.85" customHeight="1" outlineLevel="3" x14ac:dyDescent="0.2">
      <c r="A218" s="83" t="s">
        <v>28</v>
      </c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76"/>
      <c r="T218" s="76"/>
      <c r="U218" s="76"/>
      <c r="V218" s="76"/>
      <c r="W218" s="76"/>
      <c r="X218" s="76"/>
      <c r="Y218" s="76"/>
      <c r="Z218" s="76"/>
      <c r="AA218" s="32"/>
      <c r="AB218" s="76"/>
      <c r="AC218" s="76"/>
      <c r="AD218" s="32"/>
      <c r="AE218" s="76"/>
      <c r="AF218" s="76"/>
      <c r="AG218" s="31"/>
      <c r="AH218" s="31"/>
      <c r="AI218" s="31"/>
      <c r="AJ218" s="31"/>
      <c r="AL218" s="83" t="s">
        <v>29</v>
      </c>
      <c r="AM218" s="83"/>
      <c r="AN218" s="83"/>
      <c r="AO218" s="83"/>
      <c r="AP218" s="83"/>
      <c r="AQ218" s="83"/>
      <c r="AR218" s="83"/>
      <c r="AS218" s="83"/>
      <c r="AT218" s="83"/>
      <c r="AU218" s="83"/>
      <c r="AV218" s="83"/>
      <c r="AW218" s="83"/>
      <c r="AX218" s="83"/>
      <c r="AY218" s="83"/>
      <c r="AZ218" s="83"/>
      <c r="BA218" s="83"/>
      <c r="BB218" s="83"/>
      <c r="BC218" s="83"/>
      <c r="BD218" s="84">
        <v>4</v>
      </c>
      <c r="BE218" s="84"/>
      <c r="BF218" s="84"/>
      <c r="BG218" s="76"/>
      <c r="BH218" s="76"/>
      <c r="BI218" s="76"/>
      <c r="BJ218" s="76"/>
      <c r="BK218" s="76"/>
      <c r="BL218" s="32"/>
      <c r="BM218" s="76"/>
      <c r="BN218" s="76"/>
      <c r="BO218" s="32"/>
      <c r="BP218" s="76"/>
      <c r="BQ218" s="76"/>
      <c r="BR218" s="26"/>
      <c r="BS218" s="26"/>
      <c r="BT218" s="26"/>
      <c r="BU218" s="26"/>
    </row>
    <row r="219" spans="1:73" ht="17.25" customHeight="1" outlineLevel="2" x14ac:dyDescent="0.2">
      <c r="A219" s="72" t="s">
        <v>110</v>
      </c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3" t="s">
        <v>111</v>
      </c>
      <c r="P219" s="73"/>
      <c r="Q219" s="73"/>
      <c r="R219" s="73"/>
      <c r="S219" s="74">
        <v>180</v>
      </c>
      <c r="T219" s="74"/>
      <c r="U219" s="74"/>
      <c r="V219" s="82">
        <f t="shared" ref="V219:V220" si="2">V220</f>
        <v>0.5</v>
      </c>
      <c r="W219" s="82"/>
      <c r="X219" s="82"/>
      <c r="Y219" s="82"/>
      <c r="Z219" s="82"/>
      <c r="AA219" s="46">
        <v>2.7850000000000001</v>
      </c>
      <c r="AB219" s="82">
        <v>13.89</v>
      </c>
      <c r="AC219" s="82"/>
      <c r="AD219" s="46">
        <v>102.5</v>
      </c>
      <c r="AE219" s="82">
        <v>1.04</v>
      </c>
      <c r="AF219" s="82"/>
      <c r="AG219" s="46">
        <v>98.22</v>
      </c>
      <c r="AH219" s="46">
        <v>0.44</v>
      </c>
      <c r="AI219" s="46">
        <v>0.04</v>
      </c>
      <c r="AJ219" s="46">
        <v>1.4E-2</v>
      </c>
      <c r="AL219" s="72" t="s">
        <v>32</v>
      </c>
      <c r="AM219" s="72"/>
      <c r="AN219" s="72"/>
      <c r="AO219" s="72"/>
      <c r="AP219" s="72"/>
      <c r="AQ219" s="72"/>
      <c r="AR219" s="72"/>
      <c r="AS219" s="72"/>
      <c r="AT219" s="72"/>
      <c r="AU219" s="72"/>
      <c r="AV219" s="72"/>
      <c r="AW219" s="72"/>
      <c r="AX219" s="72"/>
      <c r="AY219" s="72"/>
      <c r="AZ219" s="73" t="s">
        <v>111</v>
      </c>
      <c r="BA219" s="73"/>
      <c r="BB219" s="73"/>
      <c r="BC219" s="73"/>
      <c r="BD219" s="74">
        <v>180</v>
      </c>
      <c r="BE219" s="74"/>
      <c r="BF219" s="74"/>
      <c r="BG219" s="75">
        <v>2.6</v>
      </c>
      <c r="BH219" s="75"/>
      <c r="BI219" s="75"/>
      <c r="BJ219" s="75"/>
      <c r="BK219" s="75"/>
      <c r="BL219" s="25">
        <v>3.1</v>
      </c>
      <c r="BM219" s="75">
        <v>19.100000000000001</v>
      </c>
      <c r="BN219" s="75"/>
      <c r="BO219" s="25">
        <v>99.1</v>
      </c>
      <c r="BP219" s="79">
        <v>0.98</v>
      </c>
      <c r="BQ219" s="79"/>
      <c r="BR219" s="24">
        <v>91.54</v>
      </c>
      <c r="BS219" s="24">
        <v>42</v>
      </c>
      <c r="BT219" s="24">
        <v>0.03</v>
      </c>
      <c r="BU219" s="24">
        <v>0.11</v>
      </c>
    </row>
    <row r="220" spans="1:73" ht="18" customHeight="1" outlineLevel="1" x14ac:dyDescent="0.2">
      <c r="A220" s="77" t="s">
        <v>33</v>
      </c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4">
        <v>200</v>
      </c>
      <c r="T220" s="74"/>
      <c r="U220" s="74"/>
      <c r="V220" s="78">
        <f t="shared" si="2"/>
        <v>0.5</v>
      </c>
      <c r="W220" s="78"/>
      <c r="X220" s="78"/>
      <c r="Y220" s="78"/>
      <c r="Z220" s="78"/>
      <c r="AA220" s="15">
        <f>AA221</f>
        <v>0.1</v>
      </c>
      <c r="AB220" s="78">
        <f>AB221</f>
        <v>10.1</v>
      </c>
      <c r="AC220" s="78"/>
      <c r="AD220" s="15">
        <f>AD221</f>
        <v>46</v>
      </c>
      <c r="AE220" s="78">
        <f>AE221</f>
        <v>2</v>
      </c>
      <c r="AF220" s="78"/>
      <c r="AG220" s="15">
        <f>AG221</f>
        <v>0</v>
      </c>
      <c r="AH220" s="15">
        <f>AH221</f>
        <v>0</v>
      </c>
      <c r="AI220" s="15">
        <f>AI221</f>
        <v>0</v>
      </c>
      <c r="AJ220" s="15">
        <f>AJ221</f>
        <v>0</v>
      </c>
      <c r="AL220" s="77" t="s">
        <v>33</v>
      </c>
      <c r="AM220" s="77"/>
      <c r="AN220" s="77"/>
      <c r="AO220" s="77"/>
      <c r="AP220" s="77"/>
      <c r="AQ220" s="77"/>
      <c r="AR220" s="77"/>
      <c r="AS220" s="77"/>
      <c r="AT220" s="77"/>
      <c r="AU220" s="77"/>
      <c r="AV220" s="77"/>
      <c r="AW220" s="77"/>
      <c r="AX220" s="77"/>
      <c r="AY220" s="77"/>
      <c r="AZ220" s="77"/>
      <c r="BA220" s="77"/>
      <c r="BB220" s="77"/>
      <c r="BC220" s="77"/>
      <c r="BD220" s="74">
        <v>200</v>
      </c>
      <c r="BE220" s="74"/>
      <c r="BF220" s="74"/>
      <c r="BG220" s="78">
        <f>BG221</f>
        <v>0.5</v>
      </c>
      <c r="BH220" s="78"/>
      <c r="BI220" s="78"/>
      <c r="BJ220" s="78"/>
      <c r="BK220" s="78"/>
      <c r="BL220" s="15">
        <f>BL221</f>
        <v>0.1</v>
      </c>
      <c r="BM220" s="78">
        <f>BM221</f>
        <v>10.1</v>
      </c>
      <c r="BN220" s="78"/>
      <c r="BO220" s="15">
        <f>BO221</f>
        <v>46</v>
      </c>
      <c r="BP220" s="78">
        <f>BP221</f>
        <v>2</v>
      </c>
      <c r="BQ220" s="78"/>
      <c r="BR220" s="56">
        <f>BR221</f>
        <v>0</v>
      </c>
      <c r="BS220" s="56">
        <f>BS221</f>
        <v>0</v>
      </c>
      <c r="BT220" s="56">
        <f>BT221</f>
        <v>0</v>
      </c>
      <c r="BU220" s="56">
        <f>BU221</f>
        <v>0</v>
      </c>
    </row>
    <row r="221" spans="1:73" ht="15" customHeight="1" outlineLevel="2" x14ac:dyDescent="0.2">
      <c r="A221" s="72" t="s">
        <v>250</v>
      </c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3" t="s">
        <v>251</v>
      </c>
      <c r="P221" s="73"/>
      <c r="Q221" s="73"/>
      <c r="R221" s="73"/>
      <c r="S221" s="74">
        <v>200</v>
      </c>
      <c r="T221" s="74"/>
      <c r="U221" s="74"/>
      <c r="V221" s="75">
        <v>0.5</v>
      </c>
      <c r="W221" s="75"/>
      <c r="X221" s="75"/>
      <c r="Y221" s="75"/>
      <c r="Z221" s="75"/>
      <c r="AA221" s="25">
        <v>0.1</v>
      </c>
      <c r="AB221" s="75">
        <v>10.1</v>
      </c>
      <c r="AC221" s="75"/>
      <c r="AD221" s="25">
        <v>46</v>
      </c>
      <c r="AE221" s="75">
        <v>2</v>
      </c>
      <c r="AF221" s="75"/>
      <c r="AG221" s="25"/>
      <c r="AH221" s="25"/>
      <c r="AI221" s="25"/>
      <c r="AJ221" s="25"/>
      <c r="AL221" s="72" t="s">
        <v>252</v>
      </c>
      <c r="AM221" s="72"/>
      <c r="AN221" s="72"/>
      <c r="AO221" s="72"/>
      <c r="AP221" s="72"/>
      <c r="AQ221" s="72"/>
      <c r="AR221" s="72"/>
      <c r="AS221" s="72"/>
      <c r="AT221" s="72"/>
      <c r="AU221" s="72"/>
      <c r="AV221" s="72"/>
      <c r="AW221" s="72"/>
      <c r="AX221" s="72"/>
      <c r="AY221" s="72"/>
      <c r="AZ221" s="73" t="s">
        <v>251</v>
      </c>
      <c r="BA221" s="73"/>
      <c r="BB221" s="73"/>
      <c r="BC221" s="73"/>
      <c r="BD221" s="74">
        <v>200</v>
      </c>
      <c r="BE221" s="74"/>
      <c r="BF221" s="74"/>
      <c r="BG221" s="75">
        <v>0.5</v>
      </c>
      <c r="BH221" s="75"/>
      <c r="BI221" s="75"/>
      <c r="BJ221" s="75"/>
      <c r="BK221" s="75"/>
      <c r="BL221" s="25">
        <v>0.1</v>
      </c>
      <c r="BM221" s="75">
        <v>10.1</v>
      </c>
      <c r="BN221" s="75"/>
      <c r="BO221" s="25">
        <v>46</v>
      </c>
      <c r="BP221" s="75">
        <v>2</v>
      </c>
      <c r="BQ221" s="75"/>
      <c r="BR221" s="26"/>
      <c r="BS221" s="26"/>
      <c r="BT221" s="26"/>
      <c r="BU221" s="26"/>
    </row>
    <row r="222" spans="1:73" ht="15" customHeight="1" outlineLevel="1" x14ac:dyDescent="0.2">
      <c r="A222" s="77" t="s">
        <v>37</v>
      </c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4">
        <f>S223+S224+S225+S226+S227</f>
        <v>600</v>
      </c>
      <c r="T222" s="74"/>
      <c r="U222" s="74"/>
      <c r="V222" s="78">
        <f>V223+V224+V225+V226+V227+V228</f>
        <v>33.96</v>
      </c>
      <c r="W222" s="78"/>
      <c r="X222" s="78"/>
      <c r="Y222" s="78"/>
      <c r="Z222" s="78"/>
      <c r="AA222" s="15">
        <f>AA223+AA224+AA225+AA226+AA227+AA228</f>
        <v>29.885000000000002</v>
      </c>
      <c r="AB222" s="78">
        <f>AB223+AB224+AB225+AB226+AB227+AB228</f>
        <v>108.28999999999999</v>
      </c>
      <c r="AC222" s="78"/>
      <c r="AD222" s="15">
        <f>AD223+AD224+AD225+AD226+AD227+AD228</f>
        <v>841.05</v>
      </c>
      <c r="AE222" s="78">
        <f>AE223+AE224+AE225+AE226+AE227+AF228</f>
        <v>74.88</v>
      </c>
      <c r="AF222" s="78"/>
      <c r="AG222" s="15">
        <f>AG223+AG224+AG225+AG226+AG227+AG228</f>
        <v>58.23</v>
      </c>
      <c r="AH222" s="16">
        <f>AH223+AH224+AH225+AH226+AH227+AH228</f>
        <v>11</v>
      </c>
      <c r="AI222" s="16">
        <f>AI223+AI224+AI225+AI226+AI227+AI228</f>
        <v>0.14100000000000001</v>
      </c>
      <c r="AJ222" s="16">
        <f>AJ223+AJ224+AJ225+AJ226+AJ227+AJ228</f>
        <v>0.1</v>
      </c>
      <c r="AL222" s="77" t="s">
        <v>37</v>
      </c>
      <c r="AM222" s="77"/>
      <c r="AN222" s="77"/>
      <c r="AO222" s="77"/>
      <c r="AP222" s="77"/>
      <c r="AQ222" s="77"/>
      <c r="AR222" s="77"/>
      <c r="AS222" s="77"/>
      <c r="AT222" s="77"/>
      <c r="AU222" s="77"/>
      <c r="AV222" s="77"/>
      <c r="AW222" s="77"/>
      <c r="AX222" s="77"/>
      <c r="AY222" s="77"/>
      <c r="AZ222" s="77"/>
      <c r="BA222" s="77"/>
      <c r="BB222" s="77"/>
      <c r="BC222" s="77"/>
      <c r="BD222" s="74">
        <f>BD223+BD224+BD225+BD226+BD227</f>
        <v>500</v>
      </c>
      <c r="BE222" s="74"/>
      <c r="BF222" s="74"/>
      <c r="BG222" s="78">
        <f>BG223+BG224+BG225+BG226+BG227+BG228</f>
        <v>43.048000000000002</v>
      </c>
      <c r="BH222" s="78"/>
      <c r="BI222" s="78"/>
      <c r="BJ222" s="78"/>
      <c r="BK222" s="78"/>
      <c r="BL222" s="15">
        <f>BL223+BL224+BL225+BL226+BL227+BL228</f>
        <v>39.793999999999997</v>
      </c>
      <c r="BM222" s="78">
        <f>BM223+BM224+BM225+BM226+BM227+BM228</f>
        <v>168.51</v>
      </c>
      <c r="BN222" s="78"/>
      <c r="BO222" s="15">
        <f>BO223+BO224+BO225+BO226+BO227+BO228</f>
        <v>1197.5</v>
      </c>
      <c r="BP222" s="78">
        <f>BP223+BP224+BP225+BP226+BP227+BP228</f>
        <v>95.84</v>
      </c>
      <c r="BQ222" s="78"/>
      <c r="BR222" s="56">
        <f>BR223+BR224+BR225+BR226+BR227+BR228</f>
        <v>178.98</v>
      </c>
      <c r="BS222" s="56">
        <f>BS223+BS224+BS225+BS226+BS227+BS228</f>
        <v>32.22</v>
      </c>
      <c r="BT222" s="56">
        <f>BT223+BT224+BT225+BT226+BT227+BT228</f>
        <v>0.38700000000000001</v>
      </c>
      <c r="BU222" s="56">
        <f>BU223+BU224+BU225+BU226+BU227+BU228</f>
        <v>0.23199999999999998</v>
      </c>
    </row>
    <row r="223" spans="1:73" ht="17.25" customHeight="1" x14ac:dyDescent="0.2">
      <c r="A223" s="80" t="s">
        <v>253</v>
      </c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1" t="s">
        <v>254</v>
      </c>
      <c r="P223" s="81"/>
      <c r="Q223" s="81"/>
      <c r="R223" s="81"/>
      <c r="S223" s="74">
        <v>180</v>
      </c>
      <c r="T223" s="74"/>
      <c r="U223" s="74"/>
      <c r="V223" s="75">
        <v>2.8</v>
      </c>
      <c r="W223" s="75"/>
      <c r="X223" s="75"/>
      <c r="Y223" s="75"/>
      <c r="Z223" s="75"/>
      <c r="AA223" s="63">
        <v>2.65</v>
      </c>
      <c r="AB223" s="75">
        <v>7.64</v>
      </c>
      <c r="AC223" s="75"/>
      <c r="AD223" s="63">
        <v>66</v>
      </c>
      <c r="AE223" s="75">
        <v>7.41</v>
      </c>
      <c r="AF223" s="75"/>
      <c r="AG223" s="25">
        <v>37</v>
      </c>
      <c r="AH223" s="24">
        <v>0.8</v>
      </c>
      <c r="AI223" s="24">
        <v>7.0000000000000007E-2</v>
      </c>
      <c r="AJ223" s="24">
        <v>0.06</v>
      </c>
      <c r="AL223" s="80" t="s">
        <v>253</v>
      </c>
      <c r="AM223" s="80"/>
      <c r="AN223" s="80"/>
      <c r="AO223" s="80"/>
      <c r="AP223" s="80"/>
      <c r="AQ223" s="80"/>
      <c r="AR223" s="80"/>
      <c r="AS223" s="80"/>
      <c r="AT223" s="80"/>
      <c r="AU223" s="80"/>
      <c r="AV223" s="80"/>
      <c r="AW223" s="80"/>
      <c r="AX223" s="80"/>
      <c r="AY223" s="80"/>
      <c r="AZ223" s="81" t="s">
        <v>254</v>
      </c>
      <c r="BA223" s="81"/>
      <c r="BB223" s="81"/>
      <c r="BC223" s="81"/>
      <c r="BD223" s="74">
        <v>150</v>
      </c>
      <c r="BE223" s="74"/>
      <c r="BF223" s="74"/>
      <c r="BG223" s="75">
        <v>0.85</v>
      </c>
      <c r="BH223" s="75"/>
      <c r="BI223" s="75"/>
      <c r="BJ223" s="75"/>
      <c r="BK223" s="75"/>
      <c r="BL223" s="64">
        <v>4.84</v>
      </c>
      <c r="BM223" s="75">
        <v>5.0599999999999996</v>
      </c>
      <c r="BN223" s="75"/>
      <c r="BO223" s="64">
        <v>68</v>
      </c>
      <c r="BP223" s="75">
        <v>5.6</v>
      </c>
      <c r="BQ223" s="75"/>
      <c r="BR223" s="26">
        <v>15.32</v>
      </c>
      <c r="BS223" s="26">
        <v>0.46</v>
      </c>
      <c r="BT223" s="26">
        <v>0.05</v>
      </c>
      <c r="BU223" s="26">
        <v>0.04</v>
      </c>
    </row>
    <row r="224" spans="1:73" ht="16.5" customHeight="1" outlineLevel="2" x14ac:dyDescent="0.2">
      <c r="A224" s="72" t="s">
        <v>255</v>
      </c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3" t="s">
        <v>256</v>
      </c>
      <c r="P224" s="73"/>
      <c r="Q224" s="73"/>
      <c r="R224" s="73"/>
      <c r="S224" s="74">
        <v>150</v>
      </c>
      <c r="T224" s="74"/>
      <c r="U224" s="74"/>
      <c r="V224" s="75">
        <v>20.100000000000001</v>
      </c>
      <c r="W224" s="75"/>
      <c r="X224" s="75"/>
      <c r="Y224" s="75"/>
      <c r="Z224" s="75"/>
      <c r="AA224" s="25">
        <v>15.5</v>
      </c>
      <c r="AB224" s="75">
        <v>15.9</v>
      </c>
      <c r="AC224" s="75"/>
      <c r="AD224" s="25">
        <v>280</v>
      </c>
      <c r="AE224" s="75">
        <v>19.5</v>
      </c>
      <c r="AF224" s="75"/>
      <c r="AG224" s="25"/>
      <c r="AH224" s="25"/>
      <c r="AI224" s="25"/>
      <c r="AJ224" s="25"/>
      <c r="AL224" s="72" t="s">
        <v>255</v>
      </c>
      <c r="AM224" s="72"/>
      <c r="AN224" s="72"/>
      <c r="AO224" s="72"/>
      <c r="AP224" s="72"/>
      <c r="AQ224" s="72"/>
      <c r="AR224" s="72"/>
      <c r="AS224" s="72"/>
      <c r="AT224" s="72"/>
      <c r="AU224" s="72"/>
      <c r="AV224" s="72"/>
      <c r="AW224" s="72"/>
      <c r="AX224" s="72"/>
      <c r="AY224" s="72"/>
      <c r="AZ224" s="73" t="s">
        <v>256</v>
      </c>
      <c r="BA224" s="73"/>
      <c r="BB224" s="73"/>
      <c r="BC224" s="73"/>
      <c r="BD224" s="74">
        <v>130</v>
      </c>
      <c r="BE224" s="74"/>
      <c r="BF224" s="74"/>
      <c r="BG224" s="75">
        <v>20.100000000000001</v>
      </c>
      <c r="BH224" s="75"/>
      <c r="BI224" s="75"/>
      <c r="BJ224" s="75"/>
      <c r="BK224" s="75"/>
      <c r="BL224" s="25">
        <v>15.5</v>
      </c>
      <c r="BM224" s="75">
        <v>15.9</v>
      </c>
      <c r="BN224" s="75"/>
      <c r="BO224" s="25">
        <v>280</v>
      </c>
      <c r="BP224" s="75">
        <v>19.5</v>
      </c>
      <c r="BQ224" s="75"/>
      <c r="BR224" s="26">
        <v>15.58</v>
      </c>
      <c r="BS224" s="26">
        <v>0.92</v>
      </c>
      <c r="BT224" s="26">
        <v>0.08</v>
      </c>
      <c r="BU224" s="26">
        <v>0.08</v>
      </c>
    </row>
    <row r="225" spans="1:73" ht="22.5" customHeight="1" outlineLevel="2" x14ac:dyDescent="0.2">
      <c r="A225" s="72" t="s">
        <v>84</v>
      </c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3" t="s">
        <v>85</v>
      </c>
      <c r="P225" s="73"/>
      <c r="Q225" s="73"/>
      <c r="R225" s="73"/>
      <c r="S225" s="74">
        <v>50</v>
      </c>
      <c r="T225" s="74"/>
      <c r="U225" s="74"/>
      <c r="V225" s="75">
        <v>0.38</v>
      </c>
      <c r="W225" s="75"/>
      <c r="X225" s="75"/>
      <c r="Y225" s="75"/>
      <c r="Z225" s="75"/>
      <c r="AA225" s="46">
        <v>3.0449999999999999</v>
      </c>
      <c r="AB225" s="79">
        <v>1.19</v>
      </c>
      <c r="AC225" s="79"/>
      <c r="AD225" s="25">
        <v>33.65</v>
      </c>
      <c r="AE225" s="79">
        <v>4.75</v>
      </c>
      <c r="AF225" s="79"/>
      <c r="AG225" s="24">
        <v>10.9</v>
      </c>
      <c r="AH225" s="24">
        <v>0.28000000000000003</v>
      </c>
      <c r="AI225" s="24">
        <v>1.4999999999999999E-2</v>
      </c>
      <c r="AJ225" s="24">
        <v>0.02</v>
      </c>
      <c r="AL225" s="72" t="s">
        <v>257</v>
      </c>
      <c r="AM225" s="72"/>
      <c r="AN225" s="72"/>
      <c r="AO225" s="72"/>
      <c r="AP225" s="72"/>
      <c r="AQ225" s="72"/>
      <c r="AR225" s="72"/>
      <c r="AS225" s="72"/>
      <c r="AT225" s="72"/>
      <c r="AU225" s="72"/>
      <c r="AV225" s="72"/>
      <c r="AW225" s="72"/>
      <c r="AX225" s="72"/>
      <c r="AY225" s="72"/>
      <c r="AZ225" s="73" t="s">
        <v>85</v>
      </c>
      <c r="BA225" s="73"/>
      <c r="BB225" s="73"/>
      <c r="BC225" s="73"/>
      <c r="BD225" s="74">
        <v>30</v>
      </c>
      <c r="BE225" s="74"/>
      <c r="BF225" s="74"/>
      <c r="BG225" s="75">
        <v>0.22800000000000001</v>
      </c>
      <c r="BH225" s="75"/>
      <c r="BI225" s="75"/>
      <c r="BJ225" s="75"/>
      <c r="BK225" s="75"/>
      <c r="BL225" s="25">
        <v>1.8</v>
      </c>
      <c r="BM225" s="75">
        <v>0.7</v>
      </c>
      <c r="BN225" s="75"/>
      <c r="BO225" s="25">
        <v>20.2</v>
      </c>
      <c r="BP225" s="75">
        <v>2.8</v>
      </c>
      <c r="BQ225" s="75"/>
      <c r="BR225" s="24">
        <v>6.55</v>
      </c>
      <c r="BS225" s="24">
        <v>0.17</v>
      </c>
      <c r="BT225" s="46">
        <v>8.9999999999999993E-3</v>
      </c>
      <c r="BU225" s="46">
        <v>1.2E-2</v>
      </c>
    </row>
    <row r="226" spans="1:73" ht="16.5" customHeight="1" outlineLevel="2" x14ac:dyDescent="0.2">
      <c r="A226" s="72" t="s">
        <v>258</v>
      </c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3" t="s">
        <v>167</v>
      </c>
      <c r="P226" s="73"/>
      <c r="Q226" s="73"/>
      <c r="R226" s="73"/>
      <c r="S226" s="74">
        <v>180</v>
      </c>
      <c r="T226" s="74"/>
      <c r="U226" s="74"/>
      <c r="V226" s="79">
        <v>0.18</v>
      </c>
      <c r="W226" s="79"/>
      <c r="X226" s="79"/>
      <c r="Y226" s="79"/>
      <c r="Z226" s="79"/>
      <c r="AA226" s="24">
        <v>0.09</v>
      </c>
      <c r="AB226" s="75">
        <v>19.260000000000002</v>
      </c>
      <c r="AC226" s="75"/>
      <c r="AD226" s="25">
        <v>77.400000000000006</v>
      </c>
      <c r="AE226" s="75">
        <v>43.2</v>
      </c>
      <c r="AF226" s="75"/>
      <c r="AG226" s="24">
        <v>10.33</v>
      </c>
      <c r="AH226" s="24">
        <v>0.32</v>
      </c>
      <c r="AI226" s="24">
        <v>0</v>
      </c>
      <c r="AJ226" s="24">
        <v>0</v>
      </c>
      <c r="AL226" s="72" t="s">
        <v>259</v>
      </c>
      <c r="AM226" s="72"/>
      <c r="AN226" s="72"/>
      <c r="AO226" s="72"/>
      <c r="AP226" s="72"/>
      <c r="AQ226" s="72"/>
      <c r="AR226" s="72"/>
      <c r="AS226" s="72"/>
      <c r="AT226" s="72"/>
      <c r="AU226" s="72"/>
      <c r="AV226" s="72"/>
      <c r="AW226" s="72"/>
      <c r="AX226" s="72"/>
      <c r="AY226" s="72"/>
      <c r="AZ226" s="73" t="s">
        <v>167</v>
      </c>
      <c r="BA226" s="73"/>
      <c r="BB226" s="73"/>
      <c r="BC226" s="73"/>
      <c r="BD226" s="74">
        <v>150</v>
      </c>
      <c r="BE226" s="74"/>
      <c r="BF226" s="74"/>
      <c r="BG226" s="79">
        <v>0.15</v>
      </c>
      <c r="BH226" s="79"/>
      <c r="BI226" s="79"/>
      <c r="BJ226" s="79"/>
      <c r="BK226" s="79"/>
      <c r="BL226" s="46">
        <v>7.4999999999999997E-2</v>
      </c>
      <c r="BM226" s="75">
        <v>16.05</v>
      </c>
      <c r="BN226" s="75"/>
      <c r="BO226" s="25">
        <v>64.5</v>
      </c>
      <c r="BP226" s="75">
        <v>36</v>
      </c>
      <c r="BQ226" s="75"/>
      <c r="BR226" s="24">
        <v>8.61</v>
      </c>
      <c r="BS226" s="24">
        <v>0.27</v>
      </c>
      <c r="BT226" s="25">
        <v>0</v>
      </c>
      <c r="BU226" s="25">
        <v>0</v>
      </c>
    </row>
    <row r="227" spans="1:73" ht="15" customHeight="1" outlineLevel="2" x14ac:dyDescent="0.2">
      <c r="A227" s="72" t="s">
        <v>46</v>
      </c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3" t="s">
        <v>47</v>
      </c>
      <c r="P227" s="73"/>
      <c r="Q227" s="73"/>
      <c r="R227" s="73"/>
      <c r="S227" s="74">
        <v>40</v>
      </c>
      <c r="T227" s="74"/>
      <c r="U227" s="74"/>
      <c r="V227" s="75">
        <v>3.3</v>
      </c>
      <c r="W227" s="75"/>
      <c r="X227" s="75"/>
      <c r="Y227" s="75"/>
      <c r="Z227" s="75"/>
      <c r="AA227" s="25">
        <v>0.6</v>
      </c>
      <c r="AB227" s="75">
        <v>16.7</v>
      </c>
      <c r="AC227" s="75"/>
      <c r="AD227" s="25">
        <v>87</v>
      </c>
      <c r="AE227" s="76">
        <v>0.02</v>
      </c>
      <c r="AF227" s="76"/>
      <c r="AG227" s="38">
        <v>0</v>
      </c>
      <c r="AH227" s="38">
        <v>9.6</v>
      </c>
      <c r="AI227" s="38">
        <v>5.6000000000000001E-2</v>
      </c>
      <c r="AJ227" s="38">
        <v>0.02</v>
      </c>
      <c r="AL227" s="72" t="s">
        <v>46</v>
      </c>
      <c r="AM227" s="72"/>
      <c r="AN227" s="72"/>
      <c r="AO227" s="72"/>
      <c r="AP227" s="72"/>
      <c r="AQ227" s="72"/>
      <c r="AR227" s="72"/>
      <c r="AS227" s="72"/>
      <c r="AT227" s="72"/>
      <c r="AU227" s="72"/>
      <c r="AV227" s="72"/>
      <c r="AW227" s="72"/>
      <c r="AX227" s="72"/>
      <c r="AY227" s="72"/>
      <c r="AZ227" s="73" t="s">
        <v>47</v>
      </c>
      <c r="BA227" s="73"/>
      <c r="BB227" s="73"/>
      <c r="BC227" s="73"/>
      <c r="BD227" s="74">
        <v>40</v>
      </c>
      <c r="BE227" s="74"/>
      <c r="BF227" s="74"/>
      <c r="BG227" s="75">
        <v>3.65</v>
      </c>
      <c r="BH227" s="75"/>
      <c r="BI227" s="75"/>
      <c r="BJ227" s="75"/>
      <c r="BK227" s="75"/>
      <c r="BL227" s="24">
        <v>0.38</v>
      </c>
      <c r="BM227" s="75">
        <v>23.33</v>
      </c>
      <c r="BN227" s="75"/>
      <c r="BO227" s="25">
        <v>94.4</v>
      </c>
      <c r="BP227" s="30">
        <v>0.02</v>
      </c>
      <c r="BQ227" s="30"/>
      <c r="BR227" s="37">
        <v>0</v>
      </c>
      <c r="BS227" s="37">
        <v>9.6</v>
      </c>
      <c r="BT227" s="37">
        <v>5.6000000000000001E-2</v>
      </c>
      <c r="BU227" s="40">
        <v>0.02</v>
      </c>
    </row>
    <row r="228" spans="1:73" ht="17.25" customHeight="1" outlineLevel="1" x14ac:dyDescent="0.2">
      <c r="A228" s="77" t="s">
        <v>48</v>
      </c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4">
        <f>S229+S230</f>
        <v>250</v>
      </c>
      <c r="T228" s="74"/>
      <c r="U228" s="74"/>
      <c r="V228" s="78">
        <f>V229+V230</f>
        <v>7.1999999999999993</v>
      </c>
      <c r="W228" s="78"/>
      <c r="X228" s="78"/>
      <c r="Y228" s="78"/>
      <c r="Z228" s="78"/>
      <c r="AA228" s="15">
        <f>AA229+AA230</f>
        <v>8</v>
      </c>
      <c r="AB228" s="78">
        <f>AB229+AB230</f>
        <v>47.6</v>
      </c>
      <c r="AC228" s="78"/>
      <c r="AD228" s="15">
        <f>AD229+AD230</f>
        <v>297</v>
      </c>
      <c r="AE228" s="78">
        <f>AE229+AE230</f>
        <v>2.6</v>
      </c>
      <c r="AF228" s="78"/>
      <c r="AG228" s="16">
        <f>AG229+AG230</f>
        <v>0</v>
      </c>
      <c r="AH228" s="16">
        <f>AH229+AH230</f>
        <v>0</v>
      </c>
      <c r="AI228" s="16">
        <f>AI229+AI230</f>
        <v>0</v>
      </c>
      <c r="AJ228" s="16">
        <f>AJ229+AJ230</f>
        <v>0</v>
      </c>
      <c r="AL228" s="77" t="s">
        <v>48</v>
      </c>
      <c r="AM228" s="77"/>
      <c r="AN228" s="77"/>
      <c r="AO228" s="77"/>
      <c r="AP228" s="77"/>
      <c r="AQ228" s="77"/>
      <c r="AR228" s="77"/>
      <c r="AS228" s="77"/>
      <c r="AT228" s="77"/>
      <c r="AU228" s="77"/>
      <c r="AV228" s="77"/>
      <c r="AW228" s="77"/>
      <c r="AX228" s="77"/>
      <c r="AY228" s="77"/>
      <c r="AZ228" s="77"/>
      <c r="BA228" s="77"/>
      <c r="BB228" s="77"/>
      <c r="BC228" s="77"/>
      <c r="BD228" s="74">
        <f>BD229+BD230</f>
        <v>200</v>
      </c>
      <c r="BE228" s="74"/>
      <c r="BF228" s="74"/>
      <c r="BG228" s="78">
        <f>BG229+BG230+BG231+BG232+BG233+BG234</f>
        <v>18.07</v>
      </c>
      <c r="BH228" s="78"/>
      <c r="BI228" s="78"/>
      <c r="BJ228" s="78"/>
      <c r="BK228" s="78"/>
      <c r="BL228" s="15">
        <f>BL229+BL230+BL231+BL232+BL233+BL234</f>
        <v>17.198999999999998</v>
      </c>
      <c r="BM228" s="78">
        <f>BM229+BM230+BM231+BM232+BM233+BM234</f>
        <v>107.47</v>
      </c>
      <c r="BN228" s="78"/>
      <c r="BO228" s="15">
        <f>BO229+BO230+BO231+BO232+BO233+BO234</f>
        <v>670.40000000000009</v>
      </c>
      <c r="BP228" s="78">
        <f>BP229+BP230+BP231+BP232+BP233+BP234</f>
        <v>31.92</v>
      </c>
      <c r="BQ228" s="78"/>
      <c r="BR228" s="56">
        <f>BR229+BR230+BR231+BR232+BR233+BR234</f>
        <v>132.91999999999999</v>
      </c>
      <c r="BS228" s="56">
        <f>BS229+BS230+BS231+BS232+BS233+BS234</f>
        <v>20.8</v>
      </c>
      <c r="BT228" s="56">
        <f>BT229+BT230+BT231+BT232+BT233+BT234</f>
        <v>0.192</v>
      </c>
      <c r="BU228" s="56">
        <f>BU229+BU230+BU231+BU232+BU233+BU234</f>
        <v>0.08</v>
      </c>
    </row>
    <row r="229" spans="1:73" ht="15.75" customHeight="1" outlineLevel="2" x14ac:dyDescent="0.2">
      <c r="A229" s="72" t="s">
        <v>169</v>
      </c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3" t="s">
        <v>122</v>
      </c>
      <c r="P229" s="73"/>
      <c r="Q229" s="73"/>
      <c r="R229" s="73"/>
      <c r="S229" s="74">
        <v>50</v>
      </c>
      <c r="T229" s="74"/>
      <c r="U229" s="74"/>
      <c r="V229" s="75">
        <v>1.4</v>
      </c>
      <c r="W229" s="75"/>
      <c r="X229" s="75"/>
      <c r="Y229" s="75"/>
      <c r="Z229" s="75"/>
      <c r="AA229" s="25">
        <v>1.6</v>
      </c>
      <c r="AB229" s="75">
        <v>38.200000000000003</v>
      </c>
      <c r="AC229" s="75"/>
      <c r="AD229" s="25">
        <v>177</v>
      </c>
      <c r="AE229" s="75"/>
      <c r="AF229" s="75"/>
      <c r="AG229" s="24"/>
      <c r="AH229" s="24"/>
      <c r="AI229" s="24"/>
      <c r="AJ229" s="24"/>
      <c r="AL229" s="72" t="s">
        <v>169</v>
      </c>
      <c r="AM229" s="72"/>
      <c r="AN229" s="72"/>
      <c r="AO229" s="72"/>
      <c r="AP229" s="72"/>
      <c r="AQ229" s="72"/>
      <c r="AR229" s="72"/>
      <c r="AS229" s="72"/>
      <c r="AT229" s="72"/>
      <c r="AU229" s="72"/>
      <c r="AV229" s="72"/>
      <c r="AW229" s="72"/>
      <c r="AX229" s="72"/>
      <c r="AY229" s="72"/>
      <c r="AZ229" s="73" t="s">
        <v>122</v>
      </c>
      <c r="BA229" s="73"/>
      <c r="BB229" s="73"/>
      <c r="BC229" s="73"/>
      <c r="BD229" s="74">
        <v>20</v>
      </c>
      <c r="BE229" s="74"/>
      <c r="BF229" s="74"/>
      <c r="BG229" s="75">
        <v>0.87</v>
      </c>
      <c r="BH229" s="75"/>
      <c r="BI229" s="75"/>
      <c r="BJ229" s="75"/>
      <c r="BK229" s="75"/>
      <c r="BL229" s="25">
        <v>0.999</v>
      </c>
      <c r="BM229" s="75">
        <v>23.25</v>
      </c>
      <c r="BN229" s="75"/>
      <c r="BO229" s="25">
        <v>106</v>
      </c>
      <c r="BP229" s="75"/>
      <c r="BQ229" s="75"/>
      <c r="BR229" s="25"/>
      <c r="BS229" s="25"/>
      <c r="BT229" s="25"/>
      <c r="BU229" s="25"/>
    </row>
    <row r="230" spans="1:73" ht="15" customHeight="1" outlineLevel="2" x14ac:dyDescent="0.2">
      <c r="A230" s="72" t="s">
        <v>54</v>
      </c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3" t="s">
        <v>50</v>
      </c>
      <c r="P230" s="73"/>
      <c r="Q230" s="73"/>
      <c r="R230" s="73"/>
      <c r="S230" s="74">
        <v>200</v>
      </c>
      <c r="T230" s="74"/>
      <c r="U230" s="74"/>
      <c r="V230" s="75">
        <v>5.8</v>
      </c>
      <c r="W230" s="75"/>
      <c r="X230" s="75"/>
      <c r="Y230" s="75"/>
      <c r="Z230" s="75"/>
      <c r="AA230" s="25">
        <v>6.4</v>
      </c>
      <c r="AB230" s="75">
        <v>9.4</v>
      </c>
      <c r="AC230" s="75"/>
      <c r="AD230" s="25">
        <v>120</v>
      </c>
      <c r="AE230" s="75">
        <v>2.6</v>
      </c>
      <c r="AF230" s="75"/>
      <c r="AG230" s="25"/>
      <c r="AH230" s="25"/>
      <c r="AI230" s="25"/>
      <c r="AJ230" s="25"/>
      <c r="AL230" s="72" t="s">
        <v>54</v>
      </c>
      <c r="AM230" s="72"/>
      <c r="AN230" s="72"/>
      <c r="AO230" s="72"/>
      <c r="AP230" s="72"/>
      <c r="AQ230" s="72"/>
      <c r="AR230" s="72"/>
      <c r="AS230" s="72"/>
      <c r="AT230" s="72"/>
      <c r="AU230" s="72"/>
      <c r="AV230" s="72"/>
      <c r="AW230" s="72"/>
      <c r="AX230" s="72"/>
      <c r="AY230" s="72"/>
      <c r="AZ230" s="73" t="s">
        <v>50</v>
      </c>
      <c r="BA230" s="73"/>
      <c r="BB230" s="73"/>
      <c r="BC230" s="73"/>
      <c r="BD230" s="74">
        <v>180</v>
      </c>
      <c r="BE230" s="74"/>
      <c r="BF230" s="74"/>
      <c r="BG230" s="75">
        <v>5.8</v>
      </c>
      <c r="BH230" s="75"/>
      <c r="BI230" s="75"/>
      <c r="BJ230" s="75"/>
      <c r="BK230" s="75"/>
      <c r="BL230" s="25">
        <v>6.4</v>
      </c>
      <c r="BM230" s="75">
        <v>9.4</v>
      </c>
      <c r="BN230" s="75"/>
      <c r="BO230" s="25">
        <v>120</v>
      </c>
      <c r="BP230" s="75">
        <v>2.6</v>
      </c>
      <c r="BQ230" s="75"/>
      <c r="BR230" s="26"/>
      <c r="BS230" s="26"/>
      <c r="BT230" s="26"/>
      <c r="BU230" s="26"/>
    </row>
    <row r="231" spans="1:73" ht="17.25" customHeight="1" outlineLevel="1" x14ac:dyDescent="0.2">
      <c r="A231" s="77" t="s">
        <v>55</v>
      </c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4">
        <f>S232+S233+S234</f>
        <v>450</v>
      </c>
      <c r="T231" s="74"/>
      <c r="U231" s="74"/>
      <c r="V231" s="78">
        <f>V232+V233+V234</f>
        <v>5.34</v>
      </c>
      <c r="W231" s="78"/>
      <c r="X231" s="78"/>
      <c r="Y231" s="78"/>
      <c r="Z231" s="78"/>
      <c r="AA231" s="15">
        <f>AA232+AA233+AA234</f>
        <v>4.1000000000000005</v>
      </c>
      <c r="AB231" s="78">
        <f>AB232+AB233+AB234</f>
        <v>37.200000000000003</v>
      </c>
      <c r="AC231" s="78"/>
      <c r="AD231" s="15">
        <f>AD232+AD233+AD234</f>
        <v>211.2</v>
      </c>
      <c r="AE231" s="78">
        <f>AE232+AF233+AF234</f>
        <v>17.100000000000001</v>
      </c>
      <c r="AF231" s="78"/>
      <c r="AG231" s="15">
        <f>AG232+AG233+AG234</f>
        <v>58.75</v>
      </c>
      <c r="AH231" s="16">
        <f>AH232+AH233+AH234</f>
        <v>10.4</v>
      </c>
      <c r="AI231" s="16">
        <f>AI232+AI233+AI234</f>
        <v>0.11599999999999999</v>
      </c>
      <c r="AJ231" s="16">
        <f>AJ232+AJ233+AJ234</f>
        <v>0.08</v>
      </c>
      <c r="AL231" s="77" t="s">
        <v>55</v>
      </c>
      <c r="AM231" s="77"/>
      <c r="AN231" s="77"/>
      <c r="AO231" s="77"/>
      <c r="AP231" s="77"/>
      <c r="AQ231" s="77"/>
      <c r="AR231" s="77"/>
      <c r="AS231" s="77"/>
      <c r="AT231" s="77"/>
      <c r="AU231" s="77"/>
      <c r="AV231" s="77"/>
      <c r="AW231" s="77"/>
      <c r="AX231" s="77"/>
      <c r="AY231" s="77"/>
      <c r="AZ231" s="77"/>
      <c r="BA231" s="77"/>
      <c r="BB231" s="77"/>
      <c r="BC231" s="77"/>
      <c r="BD231" s="74">
        <f>BD232+BD233+BD234</f>
        <v>410</v>
      </c>
      <c r="BE231" s="74"/>
      <c r="BF231" s="74"/>
      <c r="BG231" s="78">
        <f>BG232+BG233+BG234</f>
        <v>5.7</v>
      </c>
      <c r="BH231" s="78"/>
      <c r="BI231" s="78"/>
      <c r="BJ231" s="78"/>
      <c r="BK231" s="78"/>
      <c r="BL231" s="15">
        <f>BL232+BL233+BL234</f>
        <v>4.9000000000000004</v>
      </c>
      <c r="BM231" s="78">
        <f>BM232+BM233+BM234</f>
        <v>37.409999999999997</v>
      </c>
      <c r="BN231" s="78"/>
      <c r="BO231" s="15">
        <f>BO232+BO233+BO234</f>
        <v>222.2</v>
      </c>
      <c r="BP231" s="78">
        <f>BP232+BP233+BP234</f>
        <v>14.66</v>
      </c>
      <c r="BQ231" s="78"/>
      <c r="BR231" s="56">
        <f>BR232+BR233+BR234</f>
        <v>66.459999999999994</v>
      </c>
      <c r="BS231" s="56">
        <f>BS232+BS233+BS234</f>
        <v>10.4</v>
      </c>
      <c r="BT231" s="56">
        <f>BT232+BT233+BT234</f>
        <v>9.6000000000000002E-2</v>
      </c>
      <c r="BU231" s="56">
        <f>BU232+BU233+BU234</f>
        <v>0.04</v>
      </c>
    </row>
    <row r="232" spans="1:73" ht="15.75" customHeight="1" outlineLevel="2" x14ac:dyDescent="0.2">
      <c r="A232" s="72" t="s">
        <v>260</v>
      </c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3" t="s">
        <v>98</v>
      </c>
      <c r="P232" s="73"/>
      <c r="Q232" s="73"/>
      <c r="R232" s="73"/>
      <c r="S232" s="74">
        <v>230</v>
      </c>
      <c r="T232" s="74"/>
      <c r="U232" s="74"/>
      <c r="V232" s="75">
        <v>2.04</v>
      </c>
      <c r="W232" s="75"/>
      <c r="X232" s="75"/>
      <c r="Y232" s="75"/>
      <c r="Z232" s="75"/>
      <c r="AA232" s="25">
        <v>3.7</v>
      </c>
      <c r="AB232" s="75">
        <v>7.9</v>
      </c>
      <c r="AC232" s="75"/>
      <c r="AD232" s="25">
        <v>77</v>
      </c>
      <c r="AE232" s="75">
        <v>17.100000000000001</v>
      </c>
      <c r="AF232" s="75"/>
      <c r="AG232" s="25">
        <v>58.75</v>
      </c>
      <c r="AH232" s="25">
        <v>0.8</v>
      </c>
      <c r="AI232" s="46">
        <v>0.06</v>
      </c>
      <c r="AJ232" s="46">
        <v>0.06</v>
      </c>
      <c r="AL232" s="72" t="s">
        <v>261</v>
      </c>
      <c r="AM232" s="72"/>
      <c r="AN232" s="72"/>
      <c r="AO232" s="72"/>
      <c r="AP232" s="72"/>
      <c r="AQ232" s="72"/>
      <c r="AR232" s="72"/>
      <c r="AS232" s="72"/>
      <c r="AT232" s="72"/>
      <c r="AU232" s="72"/>
      <c r="AV232" s="72"/>
      <c r="AW232" s="72"/>
      <c r="AX232" s="72"/>
      <c r="AY232" s="72"/>
      <c r="AZ232" s="73" t="s">
        <v>98</v>
      </c>
      <c r="BA232" s="73"/>
      <c r="BB232" s="73"/>
      <c r="BC232" s="73"/>
      <c r="BD232" s="74">
        <v>200</v>
      </c>
      <c r="BE232" s="74"/>
      <c r="BF232" s="74"/>
      <c r="BG232" s="75">
        <v>2.4</v>
      </c>
      <c r="BH232" s="75"/>
      <c r="BI232" s="75"/>
      <c r="BJ232" s="75"/>
      <c r="BK232" s="75"/>
      <c r="BL232" s="25">
        <v>4.5</v>
      </c>
      <c r="BM232" s="75">
        <v>8.11</v>
      </c>
      <c r="BN232" s="75"/>
      <c r="BO232" s="25">
        <v>88</v>
      </c>
      <c r="BP232" s="75">
        <v>14.64</v>
      </c>
      <c r="BQ232" s="75"/>
      <c r="BR232" s="26">
        <v>66.459999999999994</v>
      </c>
      <c r="BS232" s="26">
        <v>0.8</v>
      </c>
      <c r="BT232" s="26">
        <v>0.04</v>
      </c>
      <c r="BU232" s="26">
        <v>0.02</v>
      </c>
    </row>
    <row r="233" spans="1:73" ht="17.25" customHeight="1" outlineLevel="2" x14ac:dyDescent="0.2">
      <c r="A233" s="72" t="s">
        <v>127</v>
      </c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3" t="s">
        <v>128</v>
      </c>
      <c r="P233" s="73"/>
      <c r="Q233" s="73"/>
      <c r="R233" s="73"/>
      <c r="S233" s="74">
        <v>180</v>
      </c>
      <c r="T233" s="74"/>
      <c r="U233" s="74"/>
      <c r="V233" s="75">
        <v>0.1</v>
      </c>
      <c r="W233" s="75"/>
      <c r="X233" s="75"/>
      <c r="Y233" s="75"/>
      <c r="Z233" s="75"/>
      <c r="AA233" s="25">
        <v>0</v>
      </c>
      <c r="AB233" s="75">
        <v>10</v>
      </c>
      <c r="AC233" s="75"/>
      <c r="AD233" s="25">
        <v>40.200000000000003</v>
      </c>
      <c r="AE233" s="76"/>
      <c r="AF233" s="76"/>
      <c r="AG233" s="30"/>
      <c r="AH233" s="30"/>
      <c r="AI233" s="46"/>
      <c r="AJ233" s="46"/>
      <c r="AL233" s="72" t="s">
        <v>127</v>
      </c>
      <c r="AM233" s="72"/>
      <c r="AN233" s="72"/>
      <c r="AO233" s="72"/>
      <c r="AP233" s="72"/>
      <c r="AQ233" s="72"/>
      <c r="AR233" s="72"/>
      <c r="AS233" s="72"/>
      <c r="AT233" s="72"/>
      <c r="AU233" s="72"/>
      <c r="AV233" s="72"/>
      <c r="AW233" s="72"/>
      <c r="AX233" s="72"/>
      <c r="AY233" s="72"/>
      <c r="AZ233" s="73" t="s">
        <v>128</v>
      </c>
      <c r="BA233" s="73"/>
      <c r="BB233" s="73"/>
      <c r="BC233" s="73"/>
      <c r="BD233" s="74">
        <v>180</v>
      </c>
      <c r="BE233" s="74"/>
      <c r="BF233" s="74"/>
      <c r="BG233" s="75">
        <v>0.1</v>
      </c>
      <c r="BH233" s="75"/>
      <c r="BI233" s="75"/>
      <c r="BJ233" s="75"/>
      <c r="BK233" s="75"/>
      <c r="BL233" s="25">
        <v>0</v>
      </c>
      <c r="BM233" s="75">
        <v>10</v>
      </c>
      <c r="BN233" s="75"/>
      <c r="BO233" s="25">
        <v>40.200000000000003</v>
      </c>
      <c r="BP233" s="76"/>
      <c r="BQ233" s="76"/>
      <c r="BR233" s="31"/>
      <c r="BS233" s="31"/>
      <c r="BT233" s="30"/>
      <c r="BU233" s="30"/>
    </row>
    <row r="234" spans="1:73" ht="17.25" customHeight="1" outlineLevel="2" x14ac:dyDescent="0.2">
      <c r="A234" s="72" t="s">
        <v>64</v>
      </c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3" t="s">
        <v>65</v>
      </c>
      <c r="P234" s="73"/>
      <c r="Q234" s="73"/>
      <c r="R234" s="73"/>
      <c r="S234" s="74">
        <v>40</v>
      </c>
      <c r="T234" s="74"/>
      <c r="U234" s="74"/>
      <c r="V234" s="75">
        <v>3.2</v>
      </c>
      <c r="W234" s="75"/>
      <c r="X234" s="75"/>
      <c r="Y234" s="75"/>
      <c r="Z234" s="75"/>
      <c r="AA234" s="25">
        <v>0.4</v>
      </c>
      <c r="AB234" s="75">
        <v>19.3</v>
      </c>
      <c r="AC234" s="75"/>
      <c r="AD234" s="25">
        <v>94</v>
      </c>
      <c r="AE234" s="76">
        <v>0.02</v>
      </c>
      <c r="AF234" s="76"/>
      <c r="AG234" s="37">
        <v>0</v>
      </c>
      <c r="AH234" s="37">
        <v>9.6</v>
      </c>
      <c r="AI234" s="40">
        <v>5.6000000000000001E-2</v>
      </c>
      <c r="AJ234" s="40">
        <v>0.02</v>
      </c>
      <c r="AL234" s="72" t="s">
        <v>64</v>
      </c>
      <c r="AM234" s="72"/>
      <c r="AN234" s="72"/>
      <c r="AO234" s="72"/>
      <c r="AP234" s="72"/>
      <c r="AQ234" s="72"/>
      <c r="AR234" s="72"/>
      <c r="AS234" s="72"/>
      <c r="AT234" s="72"/>
      <c r="AU234" s="72"/>
      <c r="AV234" s="72"/>
      <c r="AW234" s="72"/>
      <c r="AX234" s="72"/>
      <c r="AY234" s="72"/>
      <c r="AZ234" s="73" t="s">
        <v>65</v>
      </c>
      <c r="BA234" s="73"/>
      <c r="BB234" s="73"/>
      <c r="BC234" s="73"/>
      <c r="BD234" s="74">
        <v>30</v>
      </c>
      <c r="BE234" s="74"/>
      <c r="BF234" s="74"/>
      <c r="BG234" s="75">
        <v>3.2</v>
      </c>
      <c r="BH234" s="75"/>
      <c r="BI234" s="75"/>
      <c r="BJ234" s="75"/>
      <c r="BK234" s="75"/>
      <c r="BL234" s="25">
        <v>0.4</v>
      </c>
      <c r="BM234" s="75">
        <v>19.3</v>
      </c>
      <c r="BN234" s="75"/>
      <c r="BO234" s="25">
        <v>94</v>
      </c>
      <c r="BP234" s="76">
        <v>0.02</v>
      </c>
      <c r="BQ234" s="76"/>
      <c r="BR234" s="37">
        <v>0</v>
      </c>
      <c r="BS234" s="37">
        <v>9.6</v>
      </c>
      <c r="BT234" s="38">
        <v>5.6000000000000001E-2</v>
      </c>
      <c r="BU234" s="40">
        <v>0.02</v>
      </c>
    </row>
    <row r="235" spans="1:73" s="2" customFormat="1" ht="9.9499999999999993" customHeight="1" x14ac:dyDescent="0.2"/>
    <row r="236" spans="1:73" x14ac:dyDescent="0.2">
      <c r="BS236" s="1"/>
      <c r="BT236" s="1"/>
    </row>
    <row r="237" spans="1:73" x14ac:dyDescent="0.2">
      <c r="BS237" s="1"/>
      <c r="BT237" s="1"/>
    </row>
    <row r="238" spans="1:73" x14ac:dyDescent="0.2">
      <c r="BS238" s="1"/>
      <c r="BT238" s="1"/>
    </row>
    <row r="239" spans="1:73" x14ac:dyDescent="0.2">
      <c r="BS239" s="1"/>
      <c r="BT239" s="1"/>
    </row>
    <row r="240" spans="1:73" x14ac:dyDescent="0.2">
      <c r="BS240" s="1"/>
      <c r="BT240" s="1"/>
    </row>
    <row r="241" spans="71:72" x14ac:dyDescent="0.2">
      <c r="BS241" s="1"/>
      <c r="BT241" s="1"/>
    </row>
    <row r="242" spans="71:72" x14ac:dyDescent="0.2">
      <c r="BS242" s="1"/>
      <c r="BT242" s="1"/>
    </row>
    <row r="243" spans="71:72" x14ac:dyDescent="0.2">
      <c r="BS243" s="1"/>
      <c r="BT243" s="1"/>
    </row>
    <row r="244" spans="71:72" x14ac:dyDescent="0.2">
      <c r="BS244" s="1"/>
      <c r="BT244" s="1"/>
    </row>
    <row r="245" spans="71:72" x14ac:dyDescent="0.2">
      <c r="BS245" s="1"/>
      <c r="BT245" s="1"/>
    </row>
    <row r="246" spans="71:72" x14ac:dyDescent="0.2">
      <c r="BS246" s="1"/>
      <c r="BT246" s="1"/>
    </row>
    <row r="247" spans="71:72" x14ac:dyDescent="0.2">
      <c r="BS247" s="1"/>
      <c r="BT247" s="1"/>
    </row>
    <row r="248" spans="71:72" x14ac:dyDescent="0.2">
      <c r="BS248" s="1"/>
      <c r="BT248" s="1"/>
    </row>
    <row r="249" spans="71:72" x14ac:dyDescent="0.2">
      <c r="BS249" s="1"/>
      <c r="BT249" s="1"/>
    </row>
    <row r="250" spans="71:72" x14ac:dyDescent="0.2">
      <c r="BS250" s="1"/>
      <c r="BT250" s="1"/>
    </row>
    <row r="251" spans="71:72" x14ac:dyDescent="0.2">
      <c r="BS251" s="1"/>
      <c r="BT251" s="1"/>
    </row>
    <row r="252" spans="71:72" x14ac:dyDescent="0.2">
      <c r="BS252" s="1"/>
      <c r="BT252" s="1"/>
    </row>
    <row r="253" spans="71:72" x14ac:dyDescent="0.2">
      <c r="BS253" s="1"/>
      <c r="BT253" s="1"/>
    </row>
    <row r="254" spans="71:72" x14ac:dyDescent="0.2">
      <c r="BS254" s="1"/>
      <c r="BT254" s="1"/>
    </row>
    <row r="255" spans="71:72" x14ac:dyDescent="0.2">
      <c r="BS255" s="1"/>
      <c r="BT255" s="1"/>
    </row>
    <row r="256" spans="71:72" x14ac:dyDescent="0.2">
      <c r="BS256" s="1"/>
      <c r="BT256" s="1"/>
    </row>
    <row r="257" spans="71:72" x14ac:dyDescent="0.2">
      <c r="BS257" s="1"/>
      <c r="BT257" s="1"/>
    </row>
    <row r="258" spans="71:72" x14ac:dyDescent="0.2">
      <c r="BS258" s="1"/>
      <c r="BT258" s="1"/>
    </row>
    <row r="259" spans="71:72" x14ac:dyDescent="0.2">
      <c r="BS259" s="1"/>
      <c r="BT259" s="1"/>
    </row>
    <row r="260" spans="71:72" x14ac:dyDescent="0.2">
      <c r="BS260" s="1"/>
      <c r="BT260" s="1"/>
    </row>
    <row r="261" spans="71:72" x14ac:dyDescent="0.2">
      <c r="BS261" s="1"/>
      <c r="BT261" s="1"/>
    </row>
    <row r="262" spans="71:72" x14ac:dyDescent="0.2">
      <c r="BS262" s="1"/>
      <c r="BT262" s="1"/>
    </row>
    <row r="263" spans="71:72" x14ac:dyDescent="0.2">
      <c r="BS263" s="1"/>
      <c r="BT263" s="1"/>
    </row>
    <row r="264" spans="71:72" x14ac:dyDescent="0.2">
      <c r="BS264" s="1"/>
      <c r="BT264" s="1"/>
    </row>
    <row r="265" spans="71:72" x14ac:dyDescent="0.2">
      <c r="BS265" s="1"/>
      <c r="BT265" s="1"/>
    </row>
    <row r="266" spans="71:72" x14ac:dyDescent="0.2">
      <c r="BS266" s="1"/>
      <c r="BT266" s="1"/>
    </row>
    <row r="267" spans="71:72" x14ac:dyDescent="0.2">
      <c r="BS267" s="1"/>
      <c r="BT267" s="1"/>
    </row>
    <row r="268" spans="71:72" x14ac:dyDescent="0.2">
      <c r="BS268" s="1"/>
      <c r="BT268" s="1"/>
    </row>
    <row r="269" spans="71:72" x14ac:dyDescent="0.2">
      <c r="BS269" s="1"/>
      <c r="BT269" s="1"/>
    </row>
    <row r="270" spans="71:72" x14ac:dyDescent="0.2">
      <c r="BS270" s="1"/>
      <c r="BT270" s="1"/>
    </row>
    <row r="271" spans="71:72" x14ac:dyDescent="0.2">
      <c r="BS271" s="1"/>
      <c r="BT271" s="1"/>
    </row>
    <row r="272" spans="71:72" x14ac:dyDescent="0.2">
      <c r="BS272" s="1"/>
      <c r="BT272" s="1"/>
    </row>
    <row r="273" spans="71:72" x14ac:dyDescent="0.2">
      <c r="BS273" s="1"/>
      <c r="BT273" s="1"/>
    </row>
    <row r="274" spans="71:72" x14ac:dyDescent="0.2">
      <c r="BS274" s="1"/>
      <c r="BT274" s="1"/>
    </row>
    <row r="275" spans="71:72" x14ac:dyDescent="0.2">
      <c r="BS275" s="1"/>
      <c r="BT275" s="1"/>
    </row>
    <row r="276" spans="71:72" x14ac:dyDescent="0.2">
      <c r="BS276" s="1"/>
      <c r="BT276" s="1"/>
    </row>
    <row r="277" spans="71:72" x14ac:dyDescent="0.2">
      <c r="BS277" s="1"/>
      <c r="BT277" s="1"/>
    </row>
    <row r="278" spans="71:72" x14ac:dyDescent="0.2">
      <c r="BS278" s="1"/>
      <c r="BT278" s="1"/>
    </row>
    <row r="279" spans="71:72" x14ac:dyDescent="0.2">
      <c r="BS279" s="1"/>
      <c r="BT279" s="1"/>
    </row>
    <row r="280" spans="71:72" x14ac:dyDescent="0.2">
      <c r="BS280" s="1"/>
      <c r="BT280" s="1"/>
    </row>
    <row r="281" spans="71:72" x14ac:dyDescent="0.2">
      <c r="BS281" s="1"/>
      <c r="BT281" s="1"/>
    </row>
    <row r="282" spans="71:72" x14ac:dyDescent="0.2">
      <c r="BS282" s="1"/>
      <c r="BT282" s="1"/>
    </row>
    <row r="283" spans="71:72" x14ac:dyDescent="0.2">
      <c r="BS283" s="1"/>
      <c r="BT283" s="1"/>
    </row>
    <row r="284" spans="71:72" x14ac:dyDescent="0.2">
      <c r="BS284" s="1"/>
      <c r="BT284" s="1"/>
    </row>
    <row r="285" spans="71:72" x14ac:dyDescent="0.2">
      <c r="BS285" s="1"/>
      <c r="BT285" s="1"/>
    </row>
    <row r="286" spans="71:72" x14ac:dyDescent="0.2">
      <c r="BS286" s="1"/>
      <c r="BT286" s="1"/>
    </row>
    <row r="287" spans="71:72" x14ac:dyDescent="0.2">
      <c r="BS287" s="1"/>
      <c r="BT287" s="1"/>
    </row>
    <row r="288" spans="71:72" x14ac:dyDescent="0.2">
      <c r="BS288" s="1"/>
      <c r="BT288" s="1"/>
    </row>
    <row r="289" spans="71:72" x14ac:dyDescent="0.2">
      <c r="BS289" s="1"/>
      <c r="BT289" s="1"/>
    </row>
    <row r="290" spans="71:72" x14ac:dyDescent="0.2">
      <c r="BS290" s="1"/>
      <c r="BT290" s="1"/>
    </row>
    <row r="291" spans="71:72" x14ac:dyDescent="0.2">
      <c r="BS291" s="1"/>
      <c r="BT291" s="1"/>
    </row>
    <row r="292" spans="71:72" x14ac:dyDescent="0.2">
      <c r="BS292" s="1"/>
      <c r="BT292" s="1"/>
    </row>
    <row r="293" spans="71:72" x14ac:dyDescent="0.2">
      <c r="BS293" s="1"/>
      <c r="BT293" s="1"/>
    </row>
    <row r="294" spans="71:72" x14ac:dyDescent="0.2">
      <c r="BS294" s="1"/>
      <c r="BT294" s="1"/>
    </row>
    <row r="295" spans="71:72" x14ac:dyDescent="0.2">
      <c r="BS295" s="1"/>
      <c r="BT295" s="1"/>
    </row>
    <row r="296" spans="71:72" x14ac:dyDescent="0.2">
      <c r="BS296" s="1"/>
      <c r="BT296" s="1"/>
    </row>
    <row r="297" spans="71:72" x14ac:dyDescent="0.2">
      <c r="BS297" s="1"/>
      <c r="BT297" s="1"/>
    </row>
    <row r="298" spans="71:72" x14ac:dyDescent="0.2">
      <c r="BS298" s="1"/>
      <c r="BT298" s="1"/>
    </row>
    <row r="299" spans="71:72" x14ac:dyDescent="0.2">
      <c r="BS299" s="1"/>
      <c r="BT299" s="1"/>
    </row>
    <row r="300" spans="71:72" x14ac:dyDescent="0.2">
      <c r="BS300" s="1"/>
      <c r="BT300" s="1"/>
    </row>
    <row r="301" spans="71:72" x14ac:dyDescent="0.2">
      <c r="BS301" s="1"/>
      <c r="BT301" s="1"/>
    </row>
    <row r="302" spans="71:72" x14ac:dyDescent="0.2">
      <c r="BS302" s="1"/>
      <c r="BT302" s="1"/>
    </row>
    <row r="303" spans="71:72" x14ac:dyDescent="0.2">
      <c r="BS303" s="1"/>
      <c r="BT303" s="1"/>
    </row>
    <row r="304" spans="71:72" x14ac:dyDescent="0.2">
      <c r="BS304" s="1"/>
      <c r="BT304" s="1"/>
    </row>
    <row r="305" spans="71:72" x14ac:dyDescent="0.2">
      <c r="BS305" s="1"/>
      <c r="BT305" s="1"/>
    </row>
    <row r="306" spans="71:72" x14ac:dyDescent="0.2">
      <c r="BS306" s="1"/>
      <c r="BT306" s="1"/>
    </row>
    <row r="307" spans="71:72" x14ac:dyDescent="0.2">
      <c r="BS307" s="1"/>
      <c r="BT307" s="1"/>
    </row>
    <row r="308" spans="71:72" x14ac:dyDescent="0.2">
      <c r="BS308" s="1"/>
      <c r="BT308" s="1"/>
    </row>
    <row r="309" spans="71:72" x14ac:dyDescent="0.2">
      <c r="BS309" s="1"/>
      <c r="BT309" s="1"/>
    </row>
    <row r="310" spans="71:72" x14ac:dyDescent="0.2">
      <c r="BS310" s="1"/>
      <c r="BT310" s="1"/>
    </row>
    <row r="311" spans="71:72" x14ac:dyDescent="0.2">
      <c r="BS311" s="1"/>
      <c r="BT311" s="1"/>
    </row>
    <row r="312" spans="71:72" x14ac:dyDescent="0.2">
      <c r="BS312" s="1"/>
      <c r="BT312" s="1"/>
    </row>
    <row r="313" spans="71:72" x14ac:dyDescent="0.2">
      <c r="BS313" s="1"/>
      <c r="BT313" s="1"/>
    </row>
    <row r="314" spans="71:72" x14ac:dyDescent="0.2">
      <c r="BS314" s="1"/>
      <c r="BT314" s="1"/>
    </row>
    <row r="315" spans="71:72" x14ac:dyDescent="0.2">
      <c r="BS315" s="1"/>
      <c r="BT315" s="1"/>
    </row>
    <row r="316" spans="71:72" x14ac:dyDescent="0.2">
      <c r="BS316" s="1"/>
      <c r="BT316" s="1"/>
    </row>
    <row r="317" spans="71:72" x14ac:dyDescent="0.2">
      <c r="BS317" s="1"/>
      <c r="BT317" s="1"/>
    </row>
    <row r="318" spans="71:72" x14ac:dyDescent="0.2">
      <c r="BS318" s="1"/>
      <c r="BT318" s="1"/>
    </row>
    <row r="319" spans="71:72" x14ac:dyDescent="0.2">
      <c r="BS319" s="1"/>
      <c r="BT319" s="1"/>
    </row>
    <row r="320" spans="71:72" x14ac:dyDescent="0.2">
      <c r="BS320" s="1"/>
      <c r="BT320" s="1"/>
    </row>
    <row r="321" spans="71:72" x14ac:dyDescent="0.2">
      <c r="BS321" s="1"/>
      <c r="BT321" s="1"/>
    </row>
    <row r="322" spans="71:72" x14ac:dyDescent="0.2">
      <c r="BS322" s="1"/>
      <c r="BT322" s="1"/>
    </row>
    <row r="323" spans="71:72" x14ac:dyDescent="0.2">
      <c r="BS323" s="1"/>
      <c r="BT323" s="1"/>
    </row>
    <row r="324" spans="71:72" x14ac:dyDescent="0.2">
      <c r="BS324" s="1"/>
      <c r="BT324" s="1"/>
    </row>
    <row r="325" spans="71:72" x14ac:dyDescent="0.2">
      <c r="BS325" s="1"/>
      <c r="BT325" s="1"/>
    </row>
    <row r="326" spans="71:72" x14ac:dyDescent="0.2">
      <c r="BS326" s="1"/>
      <c r="BT326" s="1"/>
    </row>
    <row r="327" spans="71:72" x14ac:dyDescent="0.2">
      <c r="BS327" s="1"/>
      <c r="BT327" s="1"/>
    </row>
    <row r="328" spans="71:72" x14ac:dyDescent="0.2">
      <c r="BS328" s="1"/>
      <c r="BT328" s="1"/>
    </row>
    <row r="329" spans="71:72" x14ac:dyDescent="0.2">
      <c r="BS329" s="1"/>
      <c r="BT329" s="1"/>
    </row>
    <row r="330" spans="71:72" x14ac:dyDescent="0.2">
      <c r="BS330" s="1"/>
      <c r="BT330" s="1"/>
    </row>
    <row r="331" spans="71:72" x14ac:dyDescent="0.2">
      <c r="BS331" s="1"/>
      <c r="BT331" s="1"/>
    </row>
  </sheetData>
  <mergeCells count="2544">
    <mergeCell ref="X1:AF3"/>
    <mergeCell ref="BI1:BQ3"/>
    <mergeCell ref="Z5:AF5"/>
    <mergeCell ref="BK5:BQ5"/>
    <mergeCell ref="A6:W6"/>
    <mergeCell ref="Z6:AF6"/>
    <mergeCell ref="AL6:BH6"/>
    <mergeCell ref="BK6:BQ6"/>
    <mergeCell ref="A7:W7"/>
    <mergeCell ref="AL7:BH7"/>
    <mergeCell ref="A8:R8"/>
    <mergeCell ref="S8:U11"/>
    <mergeCell ref="V8:Z11"/>
    <mergeCell ref="AA8:AA11"/>
    <mergeCell ref="AB8:AC11"/>
    <mergeCell ref="AD8:AD11"/>
    <mergeCell ref="AE8:AF11"/>
    <mergeCell ref="AG8:AG11"/>
    <mergeCell ref="AH8:AH11"/>
    <mergeCell ref="AI8:AI11"/>
    <mergeCell ref="AJ8:AJ11"/>
    <mergeCell ref="AL8:BC8"/>
    <mergeCell ref="BD8:BF11"/>
    <mergeCell ref="BG8:BK11"/>
    <mergeCell ref="BL8:BL11"/>
    <mergeCell ref="BM8:BN11"/>
    <mergeCell ref="BO8:BO11"/>
    <mergeCell ref="BP8:BQ11"/>
    <mergeCell ref="BR8:BR11"/>
    <mergeCell ref="BS8:BS11"/>
    <mergeCell ref="BT8:BT11"/>
    <mergeCell ref="BU8:BU11"/>
    <mergeCell ref="A9:R9"/>
    <mergeCell ref="AL9:BC9"/>
    <mergeCell ref="A10:N10"/>
    <mergeCell ref="O10:R10"/>
    <mergeCell ref="AL10:AY10"/>
    <mergeCell ref="AZ10:BC10"/>
    <mergeCell ref="A11:R11"/>
    <mergeCell ref="AL11:BC11"/>
    <mergeCell ref="A12:R12"/>
    <mergeCell ref="S12:U12"/>
    <mergeCell ref="V12:Z12"/>
    <mergeCell ref="AB12:AC12"/>
    <mergeCell ref="AE12:AF12"/>
    <mergeCell ref="AL12:BC12"/>
    <mergeCell ref="BD12:BF12"/>
    <mergeCell ref="BG12:BK12"/>
    <mergeCell ref="BM12:BN12"/>
    <mergeCell ref="BP12:BQ12"/>
    <mergeCell ref="A13:R13"/>
    <mergeCell ref="S13:U13"/>
    <mergeCell ref="V13:Z13"/>
    <mergeCell ref="AB13:AC13"/>
    <mergeCell ref="AE13:AF13"/>
    <mergeCell ref="AL13:BC13"/>
    <mergeCell ref="BD13:BF13"/>
    <mergeCell ref="BG13:BK13"/>
    <mergeCell ref="BM13:BN13"/>
    <mergeCell ref="BP13:BQ13"/>
    <mergeCell ref="A14:N14"/>
    <mergeCell ref="O14:R14"/>
    <mergeCell ref="S14:U14"/>
    <mergeCell ref="V14:Z14"/>
    <mergeCell ref="AB14:AC14"/>
    <mergeCell ref="AE14:AF14"/>
    <mergeCell ref="AL14:AY14"/>
    <mergeCell ref="AZ14:BC14"/>
    <mergeCell ref="BD14:BF14"/>
    <mergeCell ref="BG14:BK14"/>
    <mergeCell ref="BM14:BN14"/>
    <mergeCell ref="BP14:BQ14"/>
    <mergeCell ref="A15:N15"/>
    <mergeCell ref="O15:R15"/>
    <mergeCell ref="S15:U15"/>
    <mergeCell ref="V15:Z15"/>
    <mergeCell ref="AB15:AC15"/>
    <mergeCell ref="AE15:AF15"/>
    <mergeCell ref="AL15:AY15"/>
    <mergeCell ref="AZ15:BC15"/>
    <mergeCell ref="BD15:BF15"/>
    <mergeCell ref="BG15:BK15"/>
    <mergeCell ref="BM15:BN15"/>
    <mergeCell ref="BP15:BQ15"/>
    <mergeCell ref="A16:N16"/>
    <mergeCell ref="O16:R16"/>
    <mergeCell ref="S16:U16"/>
    <mergeCell ref="V16:Z16"/>
    <mergeCell ref="AB16:AC16"/>
    <mergeCell ref="AE16:AF16"/>
    <mergeCell ref="AL16:BC16"/>
    <mergeCell ref="BD16:BF16"/>
    <mergeCell ref="BG16:BK16"/>
    <mergeCell ref="BM16:BN16"/>
    <mergeCell ref="BP16:BQ16"/>
    <mergeCell ref="A17:R17"/>
    <mergeCell ref="S17:U17"/>
    <mergeCell ref="V17:Z17"/>
    <mergeCell ref="AB17:AC17"/>
    <mergeCell ref="AE17:AF17"/>
    <mergeCell ref="AL17:BC17"/>
    <mergeCell ref="BD17:BF17"/>
    <mergeCell ref="BG17:BK17"/>
    <mergeCell ref="BM17:BN17"/>
    <mergeCell ref="BP17:BQ17"/>
    <mergeCell ref="A18:N18"/>
    <mergeCell ref="O18:R18"/>
    <mergeCell ref="S18:U18"/>
    <mergeCell ref="V18:Z18"/>
    <mergeCell ref="AB18:AC18"/>
    <mergeCell ref="AE18:AF18"/>
    <mergeCell ref="AL18:AY18"/>
    <mergeCell ref="AZ18:BC18"/>
    <mergeCell ref="BD18:BF18"/>
    <mergeCell ref="BG18:BK18"/>
    <mergeCell ref="BM18:BN18"/>
    <mergeCell ref="BP18:BQ18"/>
    <mergeCell ref="A19:R19"/>
    <mergeCell ref="S19:U19"/>
    <mergeCell ref="V19:Z19"/>
    <mergeCell ref="AB19:AC19"/>
    <mergeCell ref="AE19:AF19"/>
    <mergeCell ref="AL19:BC19"/>
    <mergeCell ref="BD19:BF19"/>
    <mergeCell ref="BG19:BK19"/>
    <mergeCell ref="BM19:BN19"/>
    <mergeCell ref="BP19:BQ19"/>
    <mergeCell ref="A20:N20"/>
    <mergeCell ref="O20:R20"/>
    <mergeCell ref="S20:U20"/>
    <mergeCell ref="V20:Z20"/>
    <mergeCell ref="AB20:AC20"/>
    <mergeCell ref="AE20:AF20"/>
    <mergeCell ref="AL20:AY20"/>
    <mergeCell ref="AZ20:BC20"/>
    <mergeCell ref="BD20:BF20"/>
    <mergeCell ref="BG20:BK20"/>
    <mergeCell ref="BM20:BN20"/>
    <mergeCell ref="BP20:BQ20"/>
    <mergeCell ref="A21:R21"/>
    <mergeCell ref="S21:U21"/>
    <mergeCell ref="V21:Z21"/>
    <mergeCell ref="AB21:AC21"/>
    <mergeCell ref="AE21:AF21"/>
    <mergeCell ref="AL21:BC21"/>
    <mergeCell ref="BD21:BF21"/>
    <mergeCell ref="BG21:BK21"/>
    <mergeCell ref="BM21:BN21"/>
    <mergeCell ref="BP21:BQ21"/>
    <mergeCell ref="A22:N22"/>
    <mergeCell ref="O22:R22"/>
    <mergeCell ref="S22:U22"/>
    <mergeCell ref="V22:Z22"/>
    <mergeCell ref="AB22:AC22"/>
    <mergeCell ref="AE22:AF22"/>
    <mergeCell ref="AL22:AY22"/>
    <mergeCell ref="AZ22:BC22"/>
    <mergeCell ref="BD22:BF22"/>
    <mergeCell ref="BG22:BK22"/>
    <mergeCell ref="BM22:BN22"/>
    <mergeCell ref="BP22:BQ22"/>
    <mergeCell ref="A23:N23"/>
    <mergeCell ref="O23:R23"/>
    <mergeCell ref="S23:U23"/>
    <mergeCell ref="V23:Z23"/>
    <mergeCell ref="AB23:AC23"/>
    <mergeCell ref="AE23:AF23"/>
    <mergeCell ref="AL23:AY23"/>
    <mergeCell ref="AZ23:BC23"/>
    <mergeCell ref="BD23:BF23"/>
    <mergeCell ref="BG23:BK23"/>
    <mergeCell ref="BM23:BN23"/>
    <mergeCell ref="BP23:BQ23"/>
    <mergeCell ref="A24:N24"/>
    <mergeCell ref="O24:R24"/>
    <mergeCell ref="S24:U24"/>
    <mergeCell ref="V24:Z24"/>
    <mergeCell ref="AB24:AC24"/>
    <mergeCell ref="AE24:AF24"/>
    <mergeCell ref="AL24:AY24"/>
    <mergeCell ref="AZ24:BC24"/>
    <mergeCell ref="BD24:BF24"/>
    <mergeCell ref="BG24:BK24"/>
    <mergeCell ref="BM24:BN24"/>
    <mergeCell ref="BP24:BQ24"/>
    <mergeCell ref="A25:N25"/>
    <mergeCell ref="O25:R25"/>
    <mergeCell ref="S25:U25"/>
    <mergeCell ref="V25:Z25"/>
    <mergeCell ref="AB25:AC25"/>
    <mergeCell ref="AE25:AF25"/>
    <mergeCell ref="AL25:AY25"/>
    <mergeCell ref="AZ25:BC25"/>
    <mergeCell ref="BD25:BF25"/>
    <mergeCell ref="BG25:BK25"/>
    <mergeCell ref="BM25:BN25"/>
    <mergeCell ref="BP25:BQ25"/>
    <mergeCell ref="A26:N26"/>
    <mergeCell ref="O26:R26"/>
    <mergeCell ref="S26:U26"/>
    <mergeCell ref="V26:Z26"/>
    <mergeCell ref="AB26:AC26"/>
    <mergeCell ref="AE26:AF26"/>
    <mergeCell ref="AL26:AY26"/>
    <mergeCell ref="AZ26:BC26"/>
    <mergeCell ref="BD26:BF26"/>
    <mergeCell ref="BG26:BK26"/>
    <mergeCell ref="BM26:BN26"/>
    <mergeCell ref="BP26:BQ26"/>
    <mergeCell ref="A27:R27"/>
    <mergeCell ref="S27:U27"/>
    <mergeCell ref="V27:Z27"/>
    <mergeCell ref="AB27:AC27"/>
    <mergeCell ref="AE27:AF27"/>
    <mergeCell ref="AL27:BC27"/>
    <mergeCell ref="BD27:BF27"/>
    <mergeCell ref="BG27:BK27"/>
    <mergeCell ref="BM27:BN27"/>
    <mergeCell ref="BP27:BQ27"/>
    <mergeCell ref="A28:N28"/>
    <mergeCell ref="O28:R28"/>
    <mergeCell ref="S28:U28"/>
    <mergeCell ref="V28:Z28"/>
    <mergeCell ref="AB28:AC28"/>
    <mergeCell ref="AE28:AF28"/>
    <mergeCell ref="AL28:AY28"/>
    <mergeCell ref="AZ28:BC28"/>
    <mergeCell ref="BD28:BF28"/>
    <mergeCell ref="BG28:BK28"/>
    <mergeCell ref="BM28:BN28"/>
    <mergeCell ref="A29:N29"/>
    <mergeCell ref="O29:R29"/>
    <mergeCell ref="S29:U29"/>
    <mergeCell ref="V29:Z29"/>
    <mergeCell ref="AB29:AC29"/>
    <mergeCell ref="AE29:AF29"/>
    <mergeCell ref="AL29:AY29"/>
    <mergeCell ref="AZ29:BC29"/>
    <mergeCell ref="BD29:BF29"/>
    <mergeCell ref="BG29:BK29"/>
    <mergeCell ref="BM29:BN29"/>
    <mergeCell ref="BP29:BQ29"/>
    <mergeCell ref="A30:R30"/>
    <mergeCell ref="S30:U30"/>
    <mergeCell ref="V30:Z30"/>
    <mergeCell ref="AB30:AC30"/>
    <mergeCell ref="AE30:AF30"/>
    <mergeCell ref="AL30:BC30"/>
    <mergeCell ref="BD30:BF30"/>
    <mergeCell ref="BG30:BK30"/>
    <mergeCell ref="BM30:BN30"/>
    <mergeCell ref="BP30:BQ30"/>
    <mergeCell ref="A31:N31"/>
    <mergeCell ref="O31:R31"/>
    <mergeCell ref="S31:U31"/>
    <mergeCell ref="V31:Z31"/>
    <mergeCell ref="AB31:AC31"/>
    <mergeCell ref="AE31:AF31"/>
    <mergeCell ref="AL31:AY31"/>
    <mergeCell ref="AZ31:BC31"/>
    <mergeCell ref="BD31:BF31"/>
    <mergeCell ref="BG31:BK31"/>
    <mergeCell ref="BM31:BN31"/>
    <mergeCell ref="BP31:BQ31"/>
    <mergeCell ref="A32:N32"/>
    <mergeCell ref="O32:R32"/>
    <mergeCell ref="S32:U32"/>
    <mergeCell ref="V32:Z32"/>
    <mergeCell ref="AB32:AC32"/>
    <mergeCell ref="AE32:AF32"/>
    <mergeCell ref="AL32:AY32"/>
    <mergeCell ref="AZ32:BC32"/>
    <mergeCell ref="BM32:BN32"/>
    <mergeCell ref="BP32:BQ32"/>
    <mergeCell ref="A33:N33"/>
    <mergeCell ref="O33:R33"/>
    <mergeCell ref="S33:U33"/>
    <mergeCell ref="V33:Z33"/>
    <mergeCell ref="AB33:AC33"/>
    <mergeCell ref="AE33:AF33"/>
    <mergeCell ref="AL33:AY33"/>
    <mergeCell ref="AZ33:BC33"/>
    <mergeCell ref="BD33:BF33"/>
    <mergeCell ref="BG33:BK33"/>
    <mergeCell ref="BM33:BN33"/>
    <mergeCell ref="BP33:BQ33"/>
    <mergeCell ref="A34:N34"/>
    <mergeCell ref="O34:R34"/>
    <mergeCell ref="S34:U34"/>
    <mergeCell ref="V34:Z34"/>
    <mergeCell ref="AB34:AC34"/>
    <mergeCell ref="AE34:AF34"/>
    <mergeCell ref="AL34:AY34"/>
    <mergeCell ref="AZ34:BC34"/>
    <mergeCell ref="BD34:BF34"/>
    <mergeCell ref="BG34:BK34"/>
    <mergeCell ref="BM34:BN34"/>
    <mergeCell ref="BP34:BQ34"/>
    <mergeCell ref="A35:R35"/>
    <mergeCell ref="S35:U35"/>
    <mergeCell ref="V35:Z35"/>
    <mergeCell ref="AB35:AC35"/>
    <mergeCell ref="AE35:AF35"/>
    <mergeCell ref="AL35:BC35"/>
    <mergeCell ref="BD35:BF35"/>
    <mergeCell ref="BG35:BK35"/>
    <mergeCell ref="BM35:BN35"/>
    <mergeCell ref="A36:R36"/>
    <mergeCell ref="S36:U36"/>
    <mergeCell ref="V36:Z36"/>
    <mergeCell ref="AB36:AC36"/>
    <mergeCell ref="AE36:AF36"/>
    <mergeCell ref="AL36:BC36"/>
    <mergeCell ref="BD36:BF36"/>
    <mergeCell ref="BG36:BK36"/>
    <mergeCell ref="BM36:BN36"/>
    <mergeCell ref="BP36:BQ36"/>
    <mergeCell ref="A37:N37"/>
    <mergeCell ref="O37:R37"/>
    <mergeCell ref="S37:U37"/>
    <mergeCell ref="V37:Z37"/>
    <mergeCell ref="AB37:AC37"/>
    <mergeCell ref="AE37:AF37"/>
    <mergeCell ref="AL37:AY37"/>
    <mergeCell ref="AZ37:BC37"/>
    <mergeCell ref="BD37:BF37"/>
    <mergeCell ref="BG37:BK37"/>
    <mergeCell ref="BM37:BN37"/>
    <mergeCell ref="BP37:BQ37"/>
    <mergeCell ref="A38:N38"/>
    <mergeCell ref="O38:R38"/>
    <mergeCell ref="S38:U38"/>
    <mergeCell ref="V38:Z38"/>
    <mergeCell ref="AB38:AC38"/>
    <mergeCell ref="AE38:AF38"/>
    <mergeCell ref="AL38:AY38"/>
    <mergeCell ref="AZ38:BC38"/>
    <mergeCell ref="BD38:BF38"/>
    <mergeCell ref="BG38:BK38"/>
    <mergeCell ref="BM38:BN38"/>
    <mergeCell ref="BP38:BQ38"/>
    <mergeCell ref="A39:R39"/>
    <mergeCell ref="S39:U39"/>
    <mergeCell ref="V39:Z39"/>
    <mergeCell ref="AB39:AC39"/>
    <mergeCell ref="AE39:AF39"/>
    <mergeCell ref="AL39:BC39"/>
    <mergeCell ref="BD39:BF39"/>
    <mergeCell ref="BG39:BK39"/>
    <mergeCell ref="BM39:BN39"/>
    <mergeCell ref="BP39:BQ39"/>
    <mergeCell ref="A40:N40"/>
    <mergeCell ref="O40:R40"/>
    <mergeCell ref="S40:U40"/>
    <mergeCell ref="V40:Z40"/>
    <mergeCell ref="AB40:AC40"/>
    <mergeCell ref="AE40:AF40"/>
    <mergeCell ref="AL40:AY40"/>
    <mergeCell ref="AZ40:BC40"/>
    <mergeCell ref="BD40:BF40"/>
    <mergeCell ref="BG40:BK40"/>
    <mergeCell ref="BM40:BN40"/>
    <mergeCell ref="BP40:BQ40"/>
    <mergeCell ref="A41:R41"/>
    <mergeCell ref="S41:U41"/>
    <mergeCell ref="V41:Z41"/>
    <mergeCell ref="AB41:AC41"/>
    <mergeCell ref="AE41:AF41"/>
    <mergeCell ref="AL41:BC41"/>
    <mergeCell ref="BD41:BF41"/>
    <mergeCell ref="BG41:BK41"/>
    <mergeCell ref="BM41:BN41"/>
    <mergeCell ref="BP41:BQ41"/>
    <mergeCell ref="A42:N42"/>
    <mergeCell ref="O42:R42"/>
    <mergeCell ref="S42:U42"/>
    <mergeCell ref="V42:Z42"/>
    <mergeCell ref="AB42:AC42"/>
    <mergeCell ref="AE42:AF42"/>
    <mergeCell ref="AL42:AY42"/>
    <mergeCell ref="AZ42:BC42"/>
    <mergeCell ref="BD42:BF42"/>
    <mergeCell ref="BG42:BK42"/>
    <mergeCell ref="BM42:BN42"/>
    <mergeCell ref="BP42:BQ42"/>
    <mergeCell ref="A43:R43"/>
    <mergeCell ref="S43:U43"/>
    <mergeCell ref="V43:Z43"/>
    <mergeCell ref="AB43:AC43"/>
    <mergeCell ref="AE43:AF43"/>
    <mergeCell ref="AL43:BC43"/>
    <mergeCell ref="BD43:BF43"/>
    <mergeCell ref="BG43:BK43"/>
    <mergeCell ref="BM43:BN43"/>
    <mergeCell ref="BP43:BQ43"/>
    <mergeCell ref="A44:N44"/>
    <mergeCell ref="O44:R44"/>
    <mergeCell ref="S44:U44"/>
    <mergeCell ref="V44:Z44"/>
    <mergeCell ref="AB44:AC44"/>
    <mergeCell ref="AE44:AF44"/>
    <mergeCell ref="AL44:AY44"/>
    <mergeCell ref="AZ44:BC44"/>
    <mergeCell ref="BD44:BF44"/>
    <mergeCell ref="BG44:BK44"/>
    <mergeCell ref="BM44:BN44"/>
    <mergeCell ref="BP44:BQ44"/>
    <mergeCell ref="A45:N45"/>
    <mergeCell ref="O45:R45"/>
    <mergeCell ref="S45:U45"/>
    <mergeCell ref="V45:Z45"/>
    <mergeCell ref="AB45:AC45"/>
    <mergeCell ref="AE45:AF45"/>
    <mergeCell ref="AL45:AY45"/>
    <mergeCell ref="AZ45:BC45"/>
    <mergeCell ref="BD45:BF45"/>
    <mergeCell ref="BG45:BK45"/>
    <mergeCell ref="BM45:BN45"/>
    <mergeCell ref="BP45:BQ45"/>
    <mergeCell ref="A46:N46"/>
    <mergeCell ref="O46:R46"/>
    <mergeCell ref="S46:U46"/>
    <mergeCell ref="V46:Z46"/>
    <mergeCell ref="AB46:AC46"/>
    <mergeCell ref="AE46:AF46"/>
    <mergeCell ref="AL46:AY46"/>
    <mergeCell ref="AZ46:BC46"/>
    <mergeCell ref="BD46:BF46"/>
    <mergeCell ref="BG46:BK46"/>
    <mergeCell ref="BM46:BN46"/>
    <mergeCell ref="BP46:BQ46"/>
    <mergeCell ref="A47:N47"/>
    <mergeCell ref="O47:R47"/>
    <mergeCell ref="S47:U47"/>
    <mergeCell ref="V47:Z47"/>
    <mergeCell ref="AB47:AC47"/>
    <mergeCell ref="AE47:AF47"/>
    <mergeCell ref="AL47:AY47"/>
    <mergeCell ref="AZ47:BC47"/>
    <mergeCell ref="BD47:BF47"/>
    <mergeCell ref="BG47:BK47"/>
    <mergeCell ref="BM47:BN47"/>
    <mergeCell ref="BP47:BQ47"/>
    <mergeCell ref="A48:N48"/>
    <mergeCell ref="O48:R48"/>
    <mergeCell ref="S48:U48"/>
    <mergeCell ref="V48:Z48"/>
    <mergeCell ref="AB48:AC48"/>
    <mergeCell ref="AE48:AF48"/>
    <mergeCell ref="AL48:AY48"/>
    <mergeCell ref="AZ48:BC48"/>
    <mergeCell ref="BD48:BF48"/>
    <mergeCell ref="BG48:BK48"/>
    <mergeCell ref="BM48:BN48"/>
    <mergeCell ref="BP48:BQ48"/>
    <mergeCell ref="A49:N49"/>
    <mergeCell ref="O49:R49"/>
    <mergeCell ref="S49:U49"/>
    <mergeCell ref="V49:Z49"/>
    <mergeCell ref="AB49:AC49"/>
    <mergeCell ref="AE49:AF49"/>
    <mergeCell ref="AL49:AY49"/>
    <mergeCell ref="AZ49:BC49"/>
    <mergeCell ref="BD49:BF49"/>
    <mergeCell ref="BG49:BK49"/>
    <mergeCell ref="BM49:BN49"/>
    <mergeCell ref="A50:N50"/>
    <mergeCell ref="O50:R50"/>
    <mergeCell ref="S50:U50"/>
    <mergeCell ref="V50:Z50"/>
    <mergeCell ref="AB50:AC50"/>
    <mergeCell ref="AL50:AY50"/>
    <mergeCell ref="AZ50:BC50"/>
    <mergeCell ref="BD50:BF50"/>
    <mergeCell ref="BG50:BK50"/>
    <mergeCell ref="BM50:BN50"/>
    <mergeCell ref="A51:R51"/>
    <mergeCell ref="S51:U51"/>
    <mergeCell ref="V51:Z51"/>
    <mergeCell ref="AB51:AC51"/>
    <mergeCell ref="AE51:AF51"/>
    <mergeCell ref="AL51:BC51"/>
    <mergeCell ref="BD51:BF51"/>
    <mergeCell ref="BG51:BK51"/>
    <mergeCell ref="BM51:BN51"/>
    <mergeCell ref="BP51:BQ51"/>
    <mergeCell ref="A52:N52"/>
    <mergeCell ref="O52:R52"/>
    <mergeCell ref="S52:U52"/>
    <mergeCell ref="V52:Z52"/>
    <mergeCell ref="AB52:AC52"/>
    <mergeCell ref="AE52:AF52"/>
    <mergeCell ref="AL52:AY52"/>
    <mergeCell ref="AZ52:BC52"/>
    <mergeCell ref="BD52:BF52"/>
    <mergeCell ref="BG52:BK52"/>
    <mergeCell ref="BM52:BN52"/>
    <mergeCell ref="BP52:BQ52"/>
    <mergeCell ref="A53:N53"/>
    <mergeCell ref="O53:R53"/>
    <mergeCell ref="S53:U53"/>
    <mergeCell ref="V53:Z53"/>
    <mergeCell ref="AB53:AC53"/>
    <mergeCell ref="AE53:AF53"/>
    <mergeCell ref="AL53:AY53"/>
    <mergeCell ref="AZ53:BC53"/>
    <mergeCell ref="BD53:BF53"/>
    <mergeCell ref="BG53:BK53"/>
    <mergeCell ref="BM53:BN53"/>
    <mergeCell ref="BP53:BQ53"/>
    <mergeCell ref="A54:R54"/>
    <mergeCell ref="S54:U54"/>
    <mergeCell ref="V54:Z54"/>
    <mergeCell ref="AB54:AC54"/>
    <mergeCell ref="AE54:AF54"/>
    <mergeCell ref="AL54:BC54"/>
    <mergeCell ref="BD54:BF54"/>
    <mergeCell ref="BG54:BK54"/>
    <mergeCell ref="BM54:BN54"/>
    <mergeCell ref="BP54:BQ54"/>
    <mergeCell ref="A55:N55"/>
    <mergeCell ref="O55:R55"/>
    <mergeCell ref="S55:U55"/>
    <mergeCell ref="V55:Z55"/>
    <mergeCell ref="AB55:AC55"/>
    <mergeCell ref="AE55:AF55"/>
    <mergeCell ref="AL55:AY55"/>
    <mergeCell ref="AZ55:BC55"/>
    <mergeCell ref="BD55:BF55"/>
    <mergeCell ref="BG55:BK55"/>
    <mergeCell ref="BM55:BN55"/>
    <mergeCell ref="BP55:BQ55"/>
    <mergeCell ref="A56:N56"/>
    <mergeCell ref="O56:R56"/>
    <mergeCell ref="S56:U56"/>
    <mergeCell ref="V56:Z56"/>
    <mergeCell ref="AB56:AC56"/>
    <mergeCell ref="AE56:AF56"/>
    <mergeCell ref="AL56:AY56"/>
    <mergeCell ref="AZ56:BC56"/>
    <mergeCell ref="BD56:BF56"/>
    <mergeCell ref="BM56:BN56"/>
    <mergeCell ref="BP56:BQ56"/>
    <mergeCell ref="A57:N57"/>
    <mergeCell ref="O57:R57"/>
    <mergeCell ref="S57:U57"/>
    <mergeCell ref="V57:Z57"/>
    <mergeCell ref="AB57:AC57"/>
    <mergeCell ref="AE57:AF57"/>
    <mergeCell ref="AL57:AY57"/>
    <mergeCell ref="AZ57:BC57"/>
    <mergeCell ref="BD57:BF57"/>
    <mergeCell ref="BG57:BK57"/>
    <mergeCell ref="BM57:BN57"/>
    <mergeCell ref="BP57:BQ57"/>
    <mergeCell ref="A58:N58"/>
    <mergeCell ref="O58:R58"/>
    <mergeCell ref="S58:U58"/>
    <mergeCell ref="V58:Z58"/>
    <mergeCell ref="AB58:AC58"/>
    <mergeCell ref="AL58:AY58"/>
    <mergeCell ref="AZ58:BC58"/>
    <mergeCell ref="BD58:BF58"/>
    <mergeCell ref="BG58:BK58"/>
    <mergeCell ref="BM58:BN58"/>
    <mergeCell ref="BP58:BQ58"/>
    <mergeCell ref="A59:R59"/>
    <mergeCell ref="S59:U59"/>
    <mergeCell ref="V59:Z59"/>
    <mergeCell ref="AB59:AC59"/>
    <mergeCell ref="AE59:AF59"/>
    <mergeCell ref="AL59:BC59"/>
    <mergeCell ref="BD59:BF59"/>
    <mergeCell ref="BG59:BK59"/>
    <mergeCell ref="BM59:BN59"/>
    <mergeCell ref="BP59:BQ59"/>
    <mergeCell ref="A60:R60"/>
    <mergeCell ref="S60:U60"/>
    <mergeCell ref="V60:Z60"/>
    <mergeCell ref="AB60:AC60"/>
    <mergeCell ref="AE60:AF60"/>
    <mergeCell ref="AL60:BC60"/>
    <mergeCell ref="BD60:BF60"/>
    <mergeCell ref="BG60:BK60"/>
    <mergeCell ref="BM60:BN60"/>
    <mergeCell ref="BP60:BQ60"/>
    <mergeCell ref="A61:N61"/>
    <mergeCell ref="O61:R61"/>
    <mergeCell ref="S61:U61"/>
    <mergeCell ref="V61:Z61"/>
    <mergeCell ref="AB61:AC61"/>
    <mergeCell ref="AE61:AF61"/>
    <mergeCell ref="AL61:AY61"/>
    <mergeCell ref="AZ61:BC61"/>
    <mergeCell ref="BD61:BF61"/>
    <mergeCell ref="BG61:BK61"/>
    <mergeCell ref="BM61:BN61"/>
    <mergeCell ref="BP61:BQ61"/>
    <mergeCell ref="A62:M62"/>
    <mergeCell ref="O62:R62"/>
    <mergeCell ref="S62:U62"/>
    <mergeCell ref="V62:Z62"/>
    <mergeCell ref="AB62:AC62"/>
    <mergeCell ref="AE62:AF62"/>
    <mergeCell ref="AZ62:BC62"/>
    <mergeCell ref="BD62:BF62"/>
    <mergeCell ref="BG62:BK62"/>
    <mergeCell ref="BM62:BN62"/>
    <mergeCell ref="BP62:BQ62"/>
    <mergeCell ref="A63:N63"/>
    <mergeCell ref="O63:R63"/>
    <mergeCell ref="S63:U63"/>
    <mergeCell ref="V63:Z63"/>
    <mergeCell ref="AB63:AC63"/>
    <mergeCell ref="AE63:AF63"/>
    <mergeCell ref="AL63:AY63"/>
    <mergeCell ref="AZ63:BC63"/>
    <mergeCell ref="BD63:BF63"/>
    <mergeCell ref="BG63:BK63"/>
    <mergeCell ref="BM63:BN63"/>
    <mergeCell ref="BP63:BQ63"/>
    <mergeCell ref="A64:N64"/>
    <mergeCell ref="O64:R64"/>
    <mergeCell ref="S64:U64"/>
    <mergeCell ref="V64:Z64"/>
    <mergeCell ref="AB64:AC64"/>
    <mergeCell ref="AE64:AF64"/>
    <mergeCell ref="AL64:AY64"/>
    <mergeCell ref="AZ64:BC64"/>
    <mergeCell ref="BD64:BF64"/>
    <mergeCell ref="BG64:BK64"/>
    <mergeCell ref="BM64:BN64"/>
    <mergeCell ref="BP64:BQ64"/>
    <mergeCell ref="A65:R65"/>
    <mergeCell ref="S65:U65"/>
    <mergeCell ref="V65:Z65"/>
    <mergeCell ref="AB65:AC65"/>
    <mergeCell ref="AE65:AF65"/>
    <mergeCell ref="AL65:BC65"/>
    <mergeCell ref="BD65:BF65"/>
    <mergeCell ref="BG65:BK65"/>
    <mergeCell ref="BM65:BN65"/>
    <mergeCell ref="BP65:BQ65"/>
    <mergeCell ref="A66:N66"/>
    <mergeCell ref="O66:R66"/>
    <mergeCell ref="S66:U66"/>
    <mergeCell ref="V66:Z66"/>
    <mergeCell ref="AB66:AC66"/>
    <mergeCell ref="AE66:AF66"/>
    <mergeCell ref="AL66:AY66"/>
    <mergeCell ref="AZ66:BC66"/>
    <mergeCell ref="BD66:BF66"/>
    <mergeCell ref="BG66:BK66"/>
    <mergeCell ref="BM66:BN66"/>
    <mergeCell ref="BP66:BQ66"/>
    <mergeCell ref="A67:R67"/>
    <mergeCell ref="S67:U67"/>
    <mergeCell ref="V67:Z67"/>
    <mergeCell ref="AB67:AC67"/>
    <mergeCell ref="AE67:AF67"/>
    <mergeCell ref="AL67:BC67"/>
    <mergeCell ref="BD67:BF67"/>
    <mergeCell ref="BG67:BK67"/>
    <mergeCell ref="BM67:BN67"/>
    <mergeCell ref="BP67:BQ67"/>
    <mergeCell ref="A68:N68"/>
    <mergeCell ref="O68:R68"/>
    <mergeCell ref="S68:U68"/>
    <mergeCell ref="V68:Z68"/>
    <mergeCell ref="AB68:AC68"/>
    <mergeCell ref="AE68:AF68"/>
    <mergeCell ref="AL68:AY68"/>
    <mergeCell ref="AZ68:BC68"/>
    <mergeCell ref="BD68:BF68"/>
    <mergeCell ref="BG68:BK68"/>
    <mergeCell ref="BM68:BN68"/>
    <mergeCell ref="BP68:BQ68"/>
    <mergeCell ref="A69:N69"/>
    <mergeCell ref="O69:R69"/>
    <mergeCell ref="S69:U69"/>
    <mergeCell ref="V69:Z69"/>
    <mergeCell ref="AB69:AC69"/>
    <mergeCell ref="AE69:AF69"/>
    <mergeCell ref="AL69:AY69"/>
    <mergeCell ref="AZ69:BC69"/>
    <mergeCell ref="BD69:BF69"/>
    <mergeCell ref="BG69:BK69"/>
    <mergeCell ref="BM69:BN69"/>
    <mergeCell ref="BP69:BQ69"/>
    <mergeCell ref="A70:N70"/>
    <mergeCell ref="O70:R70"/>
    <mergeCell ref="S70:U70"/>
    <mergeCell ref="V70:Z70"/>
    <mergeCell ref="AB70:AC70"/>
    <mergeCell ref="AE70:AF70"/>
    <mergeCell ref="AL70:AY70"/>
    <mergeCell ref="AZ70:BC70"/>
    <mergeCell ref="BD70:BF70"/>
    <mergeCell ref="BG70:BK70"/>
    <mergeCell ref="BM70:BN70"/>
    <mergeCell ref="BP70:BQ70"/>
    <mergeCell ref="A71:N71"/>
    <mergeCell ref="O71:R71"/>
    <mergeCell ref="S71:U71"/>
    <mergeCell ref="V71:Z71"/>
    <mergeCell ref="AB71:AC71"/>
    <mergeCell ref="AE71:AF71"/>
    <mergeCell ref="AL71:AY71"/>
    <mergeCell ref="AZ71:BC71"/>
    <mergeCell ref="BD71:BF71"/>
    <mergeCell ref="BG71:BK71"/>
    <mergeCell ref="BM71:BN71"/>
    <mergeCell ref="BP71:BQ71"/>
    <mergeCell ref="A72:N72"/>
    <mergeCell ref="O72:R72"/>
    <mergeCell ref="S72:U72"/>
    <mergeCell ref="V72:Z72"/>
    <mergeCell ref="AB72:AC72"/>
    <mergeCell ref="AL72:AY72"/>
    <mergeCell ref="AZ72:BC72"/>
    <mergeCell ref="BD72:BF72"/>
    <mergeCell ref="BG72:BK72"/>
    <mergeCell ref="BM72:BN72"/>
    <mergeCell ref="A73:R73"/>
    <mergeCell ref="S73:U73"/>
    <mergeCell ref="V73:Z73"/>
    <mergeCell ref="AB73:AC73"/>
    <mergeCell ref="AE73:AF73"/>
    <mergeCell ref="AL73:BC73"/>
    <mergeCell ref="BD73:BF73"/>
    <mergeCell ref="BG73:BK73"/>
    <mergeCell ref="BM73:BN73"/>
    <mergeCell ref="BP73:BQ73"/>
    <mergeCell ref="A74:N74"/>
    <mergeCell ref="O74:R74"/>
    <mergeCell ref="S74:U74"/>
    <mergeCell ref="V74:Z74"/>
    <mergeCell ref="AB74:AC74"/>
    <mergeCell ref="AE74:AF74"/>
    <mergeCell ref="AL74:AY74"/>
    <mergeCell ref="AZ74:BC74"/>
    <mergeCell ref="BD74:BF74"/>
    <mergeCell ref="BG74:BK74"/>
    <mergeCell ref="BM74:BN74"/>
    <mergeCell ref="BP74:BQ74"/>
    <mergeCell ref="A75:N75"/>
    <mergeCell ref="O75:R75"/>
    <mergeCell ref="S75:U75"/>
    <mergeCell ref="V75:Z75"/>
    <mergeCell ref="AB75:AC75"/>
    <mergeCell ref="AE75:AF75"/>
    <mergeCell ref="AL75:AY75"/>
    <mergeCell ref="AZ75:BC75"/>
    <mergeCell ref="BD75:BF75"/>
    <mergeCell ref="BG75:BK75"/>
    <mergeCell ref="BM75:BN75"/>
    <mergeCell ref="BP75:BQ75"/>
    <mergeCell ref="A76:R76"/>
    <mergeCell ref="S76:U76"/>
    <mergeCell ref="V76:Z76"/>
    <mergeCell ref="AB76:AC76"/>
    <mergeCell ref="AE76:AF76"/>
    <mergeCell ref="AL76:BC76"/>
    <mergeCell ref="BD76:BF76"/>
    <mergeCell ref="BG76:BK76"/>
    <mergeCell ref="BM76:BN76"/>
    <mergeCell ref="BP76:BQ76"/>
    <mergeCell ref="A77:N77"/>
    <mergeCell ref="O77:R77"/>
    <mergeCell ref="S77:U77"/>
    <mergeCell ref="V77:Z77"/>
    <mergeCell ref="AB77:AC77"/>
    <mergeCell ref="AE77:AF77"/>
    <mergeCell ref="AL77:AY77"/>
    <mergeCell ref="AZ77:BC77"/>
    <mergeCell ref="BD77:BF77"/>
    <mergeCell ref="BG77:BK77"/>
    <mergeCell ref="BM77:BN77"/>
    <mergeCell ref="BP77:BQ77"/>
    <mergeCell ref="A78:N78"/>
    <mergeCell ref="O78:R78"/>
    <mergeCell ref="S78:U78"/>
    <mergeCell ref="V78:Z78"/>
    <mergeCell ref="AB78:AC78"/>
    <mergeCell ref="AE78:AF78"/>
    <mergeCell ref="AL78:AY78"/>
    <mergeCell ref="AZ78:BC78"/>
    <mergeCell ref="BD78:BF78"/>
    <mergeCell ref="BG78:BK78"/>
    <mergeCell ref="BM78:BN78"/>
    <mergeCell ref="BP78:BQ78"/>
    <mergeCell ref="A79:N79"/>
    <mergeCell ref="O79:R79"/>
    <mergeCell ref="S79:U79"/>
    <mergeCell ref="V79:Z79"/>
    <mergeCell ref="AB79:AC79"/>
    <mergeCell ref="AE79:AF79"/>
    <mergeCell ref="AL79:AY79"/>
    <mergeCell ref="AZ79:BC79"/>
    <mergeCell ref="BD79:BF79"/>
    <mergeCell ref="BG79:BK79"/>
    <mergeCell ref="BM79:BN79"/>
    <mergeCell ref="BP79:BQ79"/>
    <mergeCell ref="A80:N80"/>
    <mergeCell ref="O80:R80"/>
    <mergeCell ref="S80:U80"/>
    <mergeCell ref="V80:Z80"/>
    <mergeCell ref="AB80:AC80"/>
    <mergeCell ref="AE80:AF80"/>
    <mergeCell ref="AL80:AY80"/>
    <mergeCell ref="AZ80:BC80"/>
    <mergeCell ref="BD80:BF80"/>
    <mergeCell ref="BG80:BK80"/>
    <mergeCell ref="BM80:BN80"/>
    <mergeCell ref="BP80:BQ80"/>
    <mergeCell ref="A81:R81"/>
    <mergeCell ref="S81:U81"/>
    <mergeCell ref="V81:Z81"/>
    <mergeCell ref="AB81:AC81"/>
    <mergeCell ref="AE81:AF81"/>
    <mergeCell ref="AL81:BC81"/>
    <mergeCell ref="BD81:BF81"/>
    <mergeCell ref="BG81:BK81"/>
    <mergeCell ref="BM81:BN81"/>
    <mergeCell ref="BP81:BQ81"/>
    <mergeCell ref="A82:R82"/>
    <mergeCell ref="S82:U82"/>
    <mergeCell ref="V82:Z82"/>
    <mergeCell ref="AB82:AC82"/>
    <mergeCell ref="AE82:AF82"/>
    <mergeCell ref="AL82:BC82"/>
    <mergeCell ref="BD82:BF82"/>
    <mergeCell ref="BG82:BK82"/>
    <mergeCell ref="BM82:BN82"/>
    <mergeCell ref="BP82:BQ82"/>
    <mergeCell ref="A83:N83"/>
    <mergeCell ref="O83:R83"/>
    <mergeCell ref="S83:U83"/>
    <mergeCell ref="V83:Z83"/>
    <mergeCell ref="AB83:AC83"/>
    <mergeCell ref="AE83:AF83"/>
    <mergeCell ref="AL83:AY83"/>
    <mergeCell ref="AZ83:BC83"/>
    <mergeCell ref="BD83:BF83"/>
    <mergeCell ref="BG83:BK83"/>
    <mergeCell ref="BM83:BN83"/>
    <mergeCell ref="BP83:BQ83"/>
    <mergeCell ref="A84:N84"/>
    <mergeCell ref="O84:R84"/>
    <mergeCell ref="S84:U84"/>
    <mergeCell ref="V84:Z84"/>
    <mergeCell ref="AB84:AC84"/>
    <mergeCell ref="AE84:AF84"/>
    <mergeCell ref="AL84:AY84"/>
    <mergeCell ref="AZ84:BC84"/>
    <mergeCell ref="BD84:BF84"/>
    <mergeCell ref="BG84:BK84"/>
    <mergeCell ref="BM84:BN84"/>
    <mergeCell ref="BP84:BQ84"/>
    <mergeCell ref="A85:N85"/>
    <mergeCell ref="O85:R85"/>
    <mergeCell ref="S85:U85"/>
    <mergeCell ref="V85:Z85"/>
    <mergeCell ref="AB85:AC85"/>
    <mergeCell ref="AE85:AF85"/>
    <mergeCell ref="AL85:AY85"/>
    <mergeCell ref="AZ85:BC85"/>
    <mergeCell ref="BD85:BF85"/>
    <mergeCell ref="BG85:BK85"/>
    <mergeCell ref="BM85:BN85"/>
    <mergeCell ref="BP85:BQ85"/>
    <mergeCell ref="A86:R86"/>
    <mergeCell ref="S86:U86"/>
    <mergeCell ref="V86:Z86"/>
    <mergeCell ref="AB86:AC86"/>
    <mergeCell ref="AE86:AF86"/>
    <mergeCell ref="AL86:BC86"/>
    <mergeCell ref="BD86:BF86"/>
    <mergeCell ref="BG86:BK86"/>
    <mergeCell ref="BM86:BN86"/>
    <mergeCell ref="BP86:BQ86"/>
    <mergeCell ref="A87:N87"/>
    <mergeCell ref="O87:R87"/>
    <mergeCell ref="S87:U87"/>
    <mergeCell ref="V87:Z87"/>
    <mergeCell ref="AB87:AC87"/>
    <mergeCell ref="AE87:AF87"/>
    <mergeCell ref="AL87:AY87"/>
    <mergeCell ref="AZ87:BC87"/>
    <mergeCell ref="BD87:BF87"/>
    <mergeCell ref="BG87:BK87"/>
    <mergeCell ref="BM87:BN87"/>
    <mergeCell ref="BP87:BQ87"/>
    <mergeCell ref="A88:R88"/>
    <mergeCell ref="S88:U88"/>
    <mergeCell ref="V88:Z88"/>
    <mergeCell ref="AB88:AC88"/>
    <mergeCell ref="AE88:AF88"/>
    <mergeCell ref="AL88:BC88"/>
    <mergeCell ref="BD88:BF88"/>
    <mergeCell ref="BG88:BK88"/>
    <mergeCell ref="BM88:BN88"/>
    <mergeCell ref="BP88:BQ88"/>
    <mergeCell ref="A89:N89"/>
    <mergeCell ref="O89:R89"/>
    <mergeCell ref="S89:U89"/>
    <mergeCell ref="V89:Z89"/>
    <mergeCell ref="AB89:AC89"/>
    <mergeCell ref="AE89:AF89"/>
    <mergeCell ref="AL89:AY89"/>
    <mergeCell ref="AZ89:BC89"/>
    <mergeCell ref="BD89:BF89"/>
    <mergeCell ref="BG89:BK89"/>
    <mergeCell ref="BM89:BN89"/>
    <mergeCell ref="BP89:BQ89"/>
    <mergeCell ref="A90:N90"/>
    <mergeCell ref="O90:R90"/>
    <mergeCell ref="S90:U90"/>
    <mergeCell ref="V90:Z90"/>
    <mergeCell ref="AB90:AC90"/>
    <mergeCell ref="AE90:AF90"/>
    <mergeCell ref="AL90:AY90"/>
    <mergeCell ref="AZ90:BC90"/>
    <mergeCell ref="BD90:BF90"/>
    <mergeCell ref="BG90:BK90"/>
    <mergeCell ref="BM90:BN90"/>
    <mergeCell ref="BP90:BQ90"/>
    <mergeCell ref="A91:N91"/>
    <mergeCell ref="O91:R91"/>
    <mergeCell ref="S91:U91"/>
    <mergeCell ref="V91:Z91"/>
    <mergeCell ref="AB91:AC91"/>
    <mergeCell ref="AE91:AF91"/>
    <mergeCell ref="AL91:AY91"/>
    <mergeCell ref="AZ91:BC91"/>
    <mergeCell ref="BD91:BF91"/>
    <mergeCell ref="BG91:BK91"/>
    <mergeCell ref="BM91:BN91"/>
    <mergeCell ref="BP91:BQ91"/>
    <mergeCell ref="A92:N92"/>
    <mergeCell ref="O92:R92"/>
    <mergeCell ref="S92:U92"/>
    <mergeCell ref="V92:Z92"/>
    <mergeCell ref="AB92:AC92"/>
    <mergeCell ref="AE92:AF92"/>
    <mergeCell ref="AL92:AY92"/>
    <mergeCell ref="AZ92:BC92"/>
    <mergeCell ref="BD92:BF92"/>
    <mergeCell ref="BG92:BK92"/>
    <mergeCell ref="BM92:BN92"/>
    <mergeCell ref="BP92:BQ92"/>
    <mergeCell ref="A93:N93"/>
    <mergeCell ref="O93:R93"/>
    <mergeCell ref="S93:U93"/>
    <mergeCell ref="V93:Z93"/>
    <mergeCell ref="AB93:AC93"/>
    <mergeCell ref="AE93:AF93"/>
    <mergeCell ref="AL93:AY93"/>
    <mergeCell ref="AZ93:BC93"/>
    <mergeCell ref="BD93:BF93"/>
    <mergeCell ref="BG93:BK93"/>
    <mergeCell ref="BM93:BN93"/>
    <mergeCell ref="BP93:BQ93"/>
    <mergeCell ref="A94:N94"/>
    <mergeCell ref="O94:R94"/>
    <mergeCell ref="S94:U94"/>
    <mergeCell ref="V94:Z94"/>
    <mergeCell ref="AB94:AC94"/>
    <mergeCell ref="AL94:AY94"/>
    <mergeCell ref="AZ94:BC94"/>
    <mergeCell ref="BD94:BF94"/>
    <mergeCell ref="BG94:BK94"/>
    <mergeCell ref="BM94:BN94"/>
    <mergeCell ref="A95:R95"/>
    <mergeCell ref="S95:U95"/>
    <mergeCell ref="V95:Z95"/>
    <mergeCell ref="AB95:AC95"/>
    <mergeCell ref="AE95:AF95"/>
    <mergeCell ref="AL95:BC95"/>
    <mergeCell ref="BD95:BF95"/>
    <mergeCell ref="BG95:BK95"/>
    <mergeCell ref="BM95:BN95"/>
    <mergeCell ref="BP95:BQ95"/>
    <mergeCell ref="A96:N96"/>
    <mergeCell ref="O96:R96"/>
    <mergeCell ref="S96:U96"/>
    <mergeCell ref="V96:Z96"/>
    <mergeCell ref="AB96:AC96"/>
    <mergeCell ref="AE96:AF96"/>
    <mergeCell ref="AL96:AY96"/>
    <mergeCell ref="AZ96:BC96"/>
    <mergeCell ref="BD96:BF96"/>
    <mergeCell ref="BG96:BK96"/>
    <mergeCell ref="BM96:BN96"/>
    <mergeCell ref="BP96:BQ96"/>
    <mergeCell ref="A97:N97"/>
    <mergeCell ref="O97:R97"/>
    <mergeCell ref="S97:U97"/>
    <mergeCell ref="V97:Z97"/>
    <mergeCell ref="AB97:AC97"/>
    <mergeCell ref="AE97:AF97"/>
    <mergeCell ref="AL97:AY97"/>
    <mergeCell ref="AZ97:BC97"/>
    <mergeCell ref="BD97:BF97"/>
    <mergeCell ref="BG97:BK97"/>
    <mergeCell ref="BM97:BN97"/>
    <mergeCell ref="BP97:BQ97"/>
    <mergeCell ref="A98:R98"/>
    <mergeCell ref="S98:U98"/>
    <mergeCell ref="V98:Z98"/>
    <mergeCell ref="AB98:AC98"/>
    <mergeCell ref="AE98:AF98"/>
    <mergeCell ref="AL98:BC98"/>
    <mergeCell ref="BD98:BF98"/>
    <mergeCell ref="BG98:BK98"/>
    <mergeCell ref="BM98:BN98"/>
    <mergeCell ref="BP98:BQ98"/>
    <mergeCell ref="A99:N99"/>
    <mergeCell ref="O99:R99"/>
    <mergeCell ref="S99:U99"/>
    <mergeCell ref="V99:Z99"/>
    <mergeCell ref="AB99:AC99"/>
    <mergeCell ref="AE99:AF99"/>
    <mergeCell ref="AL99:AY99"/>
    <mergeCell ref="AZ99:BC99"/>
    <mergeCell ref="BD99:BF99"/>
    <mergeCell ref="BG99:BK99"/>
    <mergeCell ref="BM99:BN99"/>
    <mergeCell ref="BP99:BQ99"/>
    <mergeCell ref="A100:N100"/>
    <mergeCell ref="O100:R100"/>
    <mergeCell ref="S100:U100"/>
    <mergeCell ref="V100:Z100"/>
    <mergeCell ref="AB100:AC100"/>
    <mergeCell ref="AE100:AF100"/>
    <mergeCell ref="AL100:AY100"/>
    <mergeCell ref="AZ100:BC100"/>
    <mergeCell ref="BD100:BF100"/>
    <mergeCell ref="BG100:BK100"/>
    <mergeCell ref="BM100:BN100"/>
    <mergeCell ref="BP100:BQ100"/>
    <mergeCell ref="A101:N101"/>
    <mergeCell ref="O101:R101"/>
    <mergeCell ref="S101:U101"/>
    <mergeCell ref="V101:Z101"/>
    <mergeCell ref="AB101:AC101"/>
    <mergeCell ref="AL101:AY101"/>
    <mergeCell ref="AZ101:BC101"/>
    <mergeCell ref="BD101:BF101"/>
    <mergeCell ref="BG101:BK101"/>
    <mergeCell ref="BM101:BN101"/>
    <mergeCell ref="BP101:BQ101"/>
    <mergeCell ref="A102:R102"/>
    <mergeCell ref="S102:U102"/>
    <mergeCell ref="V102:Z102"/>
    <mergeCell ref="AB102:AC102"/>
    <mergeCell ref="AE102:AF102"/>
    <mergeCell ref="AL102:BC102"/>
    <mergeCell ref="BD102:BF102"/>
    <mergeCell ref="BG102:BK102"/>
    <mergeCell ref="BM102:BN102"/>
    <mergeCell ref="BP102:BQ102"/>
    <mergeCell ref="A103:R103"/>
    <mergeCell ref="S103:U103"/>
    <mergeCell ref="V103:Z103"/>
    <mergeCell ref="AB103:AC103"/>
    <mergeCell ref="AE103:AF103"/>
    <mergeCell ref="AL103:BC103"/>
    <mergeCell ref="BD103:BF103"/>
    <mergeCell ref="BG103:BK103"/>
    <mergeCell ref="BM103:BN103"/>
    <mergeCell ref="BP103:BQ103"/>
    <mergeCell ref="A104:N104"/>
    <mergeCell ref="O104:R104"/>
    <mergeCell ref="S104:U104"/>
    <mergeCell ref="V104:Z104"/>
    <mergeCell ref="AB104:AC104"/>
    <mergeCell ref="AE104:AF104"/>
    <mergeCell ref="AL104:AY104"/>
    <mergeCell ref="AZ104:BC104"/>
    <mergeCell ref="BD104:BF104"/>
    <mergeCell ref="BG104:BK104"/>
    <mergeCell ref="BM104:BN104"/>
    <mergeCell ref="BP104:BQ104"/>
    <mergeCell ref="A105:N105"/>
    <mergeCell ref="O105:R105"/>
    <mergeCell ref="S105:U105"/>
    <mergeCell ref="V105:Z105"/>
    <mergeCell ref="AB105:AC105"/>
    <mergeCell ref="AE105:AF105"/>
    <mergeCell ref="AL105:AY105"/>
    <mergeCell ref="AZ105:BC105"/>
    <mergeCell ref="BD105:BF105"/>
    <mergeCell ref="BG105:BK105"/>
    <mergeCell ref="BM105:BN105"/>
    <mergeCell ref="BP105:BQ105"/>
    <mergeCell ref="A106:R106"/>
    <mergeCell ref="S106:U106"/>
    <mergeCell ref="V106:Z106"/>
    <mergeCell ref="AB106:AC106"/>
    <mergeCell ref="AE106:AF106"/>
    <mergeCell ref="AL106:BC106"/>
    <mergeCell ref="BD106:BF106"/>
    <mergeCell ref="BG106:BK106"/>
    <mergeCell ref="BM106:BN106"/>
    <mergeCell ref="BP106:BQ106"/>
    <mergeCell ref="A107:N107"/>
    <mergeCell ref="O107:R107"/>
    <mergeCell ref="S107:U107"/>
    <mergeCell ref="V107:Z107"/>
    <mergeCell ref="AB107:AC107"/>
    <mergeCell ref="AE107:AF107"/>
    <mergeCell ref="AL107:AY107"/>
    <mergeCell ref="AZ107:BC107"/>
    <mergeCell ref="BD107:BF107"/>
    <mergeCell ref="BG107:BK107"/>
    <mergeCell ref="BM107:BN107"/>
    <mergeCell ref="BP107:BQ107"/>
    <mergeCell ref="A108:R108"/>
    <mergeCell ref="S108:U108"/>
    <mergeCell ref="V108:Z108"/>
    <mergeCell ref="AB108:AC108"/>
    <mergeCell ref="AE108:AF108"/>
    <mergeCell ref="AL108:BC108"/>
    <mergeCell ref="BD108:BF108"/>
    <mergeCell ref="BG108:BK108"/>
    <mergeCell ref="BM108:BN108"/>
    <mergeCell ref="BP108:BQ108"/>
    <mergeCell ref="A109:N109"/>
    <mergeCell ref="O109:R109"/>
    <mergeCell ref="S109:U109"/>
    <mergeCell ref="V109:Z109"/>
    <mergeCell ref="AB109:AC109"/>
    <mergeCell ref="AE109:AF109"/>
    <mergeCell ref="AL109:AY109"/>
    <mergeCell ref="AZ109:BC109"/>
    <mergeCell ref="BD109:BF109"/>
    <mergeCell ref="BG109:BK109"/>
    <mergeCell ref="BM109:BN109"/>
    <mergeCell ref="BP109:BQ109"/>
    <mergeCell ref="A110:R110"/>
    <mergeCell ref="S110:U110"/>
    <mergeCell ref="V110:Z110"/>
    <mergeCell ref="AB110:AC110"/>
    <mergeCell ref="AE110:AF110"/>
    <mergeCell ref="AL110:BC110"/>
    <mergeCell ref="BD110:BF110"/>
    <mergeCell ref="BG110:BK110"/>
    <mergeCell ref="BM110:BN110"/>
    <mergeCell ref="BP110:BQ110"/>
    <mergeCell ref="A111:N111"/>
    <mergeCell ref="O111:R111"/>
    <mergeCell ref="S111:U111"/>
    <mergeCell ref="V111:Z111"/>
    <mergeCell ref="AB111:AC111"/>
    <mergeCell ref="AE111:AF111"/>
    <mergeCell ref="AL111:AY111"/>
    <mergeCell ref="AZ111:BC111"/>
    <mergeCell ref="BD111:BF111"/>
    <mergeCell ref="BG111:BK111"/>
    <mergeCell ref="BM111:BN111"/>
    <mergeCell ref="BP111:BQ111"/>
    <mergeCell ref="A112:N112"/>
    <mergeCell ref="O112:R112"/>
    <mergeCell ref="S112:U112"/>
    <mergeCell ref="V112:Z112"/>
    <mergeCell ref="AB112:AC112"/>
    <mergeCell ref="AE112:AF112"/>
    <mergeCell ref="AL112:AY112"/>
    <mergeCell ref="AZ112:BC112"/>
    <mergeCell ref="BD112:BF112"/>
    <mergeCell ref="BG112:BK112"/>
    <mergeCell ref="BM112:BN112"/>
    <mergeCell ref="BP112:BQ112"/>
    <mergeCell ref="A113:N113"/>
    <mergeCell ref="O113:R113"/>
    <mergeCell ref="S113:U113"/>
    <mergeCell ref="V113:Z113"/>
    <mergeCell ref="AB113:AC113"/>
    <mergeCell ref="AE113:AF113"/>
    <mergeCell ref="AL113:AY113"/>
    <mergeCell ref="AZ113:BC113"/>
    <mergeCell ref="BD113:BF113"/>
    <mergeCell ref="BG113:BK113"/>
    <mergeCell ref="BM113:BN113"/>
    <mergeCell ref="BP113:BQ113"/>
    <mergeCell ref="A114:N114"/>
    <mergeCell ref="O114:R114"/>
    <mergeCell ref="S114:U114"/>
    <mergeCell ref="V114:Z114"/>
    <mergeCell ref="AB114:AC114"/>
    <mergeCell ref="AE114:AF114"/>
    <mergeCell ref="AL114:AY114"/>
    <mergeCell ref="AZ114:BC114"/>
    <mergeCell ref="BD114:BF114"/>
    <mergeCell ref="BG114:BK114"/>
    <mergeCell ref="BM114:BN114"/>
    <mergeCell ref="BP114:BQ114"/>
    <mergeCell ref="A115:N115"/>
    <mergeCell ref="O115:R115"/>
    <mergeCell ref="S115:U115"/>
    <mergeCell ref="V115:Z115"/>
    <mergeCell ref="AB115:AC115"/>
    <mergeCell ref="AE115:AF115"/>
    <mergeCell ref="AL115:AY115"/>
    <mergeCell ref="AZ115:BC115"/>
    <mergeCell ref="BD115:BF115"/>
    <mergeCell ref="BG115:BK115"/>
    <mergeCell ref="BM115:BN115"/>
    <mergeCell ref="BP115:BQ115"/>
    <mergeCell ref="A116:N116"/>
    <mergeCell ref="O116:R116"/>
    <mergeCell ref="S116:U116"/>
    <mergeCell ref="V116:Z116"/>
    <mergeCell ref="AB116:AC116"/>
    <mergeCell ref="AL116:AY116"/>
    <mergeCell ref="AZ116:BC116"/>
    <mergeCell ref="BD116:BF116"/>
    <mergeCell ref="BG116:BK116"/>
    <mergeCell ref="BM116:BN116"/>
    <mergeCell ref="A117:R117"/>
    <mergeCell ref="S117:U117"/>
    <mergeCell ref="V117:Z117"/>
    <mergeCell ref="AB117:AC117"/>
    <mergeCell ref="AE117:AF117"/>
    <mergeCell ref="AL117:BC117"/>
    <mergeCell ref="BD117:BF117"/>
    <mergeCell ref="BG117:BK117"/>
    <mergeCell ref="BM117:BN117"/>
    <mergeCell ref="BP117:BQ117"/>
    <mergeCell ref="A118:N118"/>
    <mergeCell ref="O118:R118"/>
    <mergeCell ref="S118:U118"/>
    <mergeCell ref="V118:Z118"/>
    <mergeCell ref="AB118:AC118"/>
    <mergeCell ref="AE118:AF118"/>
    <mergeCell ref="AL118:AY118"/>
    <mergeCell ref="AZ118:BC118"/>
    <mergeCell ref="BD118:BF118"/>
    <mergeCell ref="BG118:BK118"/>
    <mergeCell ref="BM118:BN118"/>
    <mergeCell ref="A119:N119"/>
    <mergeCell ref="O119:R119"/>
    <mergeCell ref="S119:U119"/>
    <mergeCell ref="V119:Z119"/>
    <mergeCell ref="AB119:AC119"/>
    <mergeCell ref="AE119:AF119"/>
    <mergeCell ref="AL119:AY119"/>
    <mergeCell ref="AZ119:BC119"/>
    <mergeCell ref="BD119:BF119"/>
    <mergeCell ref="BG119:BK119"/>
    <mergeCell ref="BM119:BN119"/>
    <mergeCell ref="BP119:BQ119"/>
    <mergeCell ref="A120:R120"/>
    <mergeCell ref="S120:U120"/>
    <mergeCell ref="V120:Z120"/>
    <mergeCell ref="AB120:AC120"/>
    <mergeCell ref="AE120:AF120"/>
    <mergeCell ref="AL120:BC120"/>
    <mergeCell ref="BD120:BF120"/>
    <mergeCell ref="BG120:BK120"/>
    <mergeCell ref="BM120:BN120"/>
    <mergeCell ref="BP120:BQ120"/>
    <mergeCell ref="A121:N121"/>
    <mergeCell ref="O121:R121"/>
    <mergeCell ref="S121:U121"/>
    <mergeCell ref="V121:Z121"/>
    <mergeCell ref="AB121:AC121"/>
    <mergeCell ref="AE121:AF121"/>
    <mergeCell ref="AL121:AY121"/>
    <mergeCell ref="AZ121:BC121"/>
    <mergeCell ref="BD121:BF121"/>
    <mergeCell ref="BG121:BK121"/>
    <mergeCell ref="BM121:BN121"/>
    <mergeCell ref="BP121:BQ121"/>
    <mergeCell ref="A122:N122"/>
    <mergeCell ref="O122:R122"/>
    <mergeCell ref="S122:U122"/>
    <mergeCell ref="V122:Z122"/>
    <mergeCell ref="AB122:AC122"/>
    <mergeCell ref="AE122:AF122"/>
    <mergeCell ref="AL122:AY122"/>
    <mergeCell ref="AZ122:BC122"/>
    <mergeCell ref="BD122:BF122"/>
    <mergeCell ref="BG122:BK122"/>
    <mergeCell ref="BM122:BN122"/>
    <mergeCell ref="BP122:BQ122"/>
    <mergeCell ref="A123:N123"/>
    <mergeCell ref="O123:R123"/>
    <mergeCell ref="S123:U123"/>
    <mergeCell ref="V123:Z123"/>
    <mergeCell ref="AB123:AC123"/>
    <mergeCell ref="AL123:AY123"/>
    <mergeCell ref="AZ123:BC123"/>
    <mergeCell ref="BD123:BF123"/>
    <mergeCell ref="BG123:BK123"/>
    <mergeCell ref="BM123:BN123"/>
    <mergeCell ref="BP123:BQ123"/>
    <mergeCell ref="A124:R124"/>
    <mergeCell ref="S124:U124"/>
    <mergeCell ref="V124:Z124"/>
    <mergeCell ref="AB124:AC124"/>
    <mergeCell ref="AE124:AF124"/>
    <mergeCell ref="AL124:BC124"/>
    <mergeCell ref="BD124:BF124"/>
    <mergeCell ref="BG124:BK124"/>
    <mergeCell ref="BM124:BN124"/>
    <mergeCell ref="BP124:BQ124"/>
    <mergeCell ref="A125:R125"/>
    <mergeCell ref="S125:U125"/>
    <mergeCell ref="V125:Z125"/>
    <mergeCell ref="AB125:AC125"/>
    <mergeCell ref="AE125:AF125"/>
    <mergeCell ref="AL125:BC125"/>
    <mergeCell ref="BD125:BF125"/>
    <mergeCell ref="BG125:BK125"/>
    <mergeCell ref="BM125:BN125"/>
    <mergeCell ref="BP125:BQ125"/>
    <mergeCell ref="A126:N126"/>
    <mergeCell ref="O126:R126"/>
    <mergeCell ref="S126:U126"/>
    <mergeCell ref="V126:Z126"/>
    <mergeCell ref="AB126:AC126"/>
    <mergeCell ref="AE126:AF126"/>
    <mergeCell ref="AL126:AY126"/>
    <mergeCell ref="AZ126:BC126"/>
    <mergeCell ref="BD126:BF126"/>
    <mergeCell ref="BG126:BK126"/>
    <mergeCell ref="BM126:BN126"/>
    <mergeCell ref="BP126:BQ126"/>
    <mergeCell ref="A127:N127"/>
    <mergeCell ref="O127:R127"/>
    <mergeCell ref="S127:U127"/>
    <mergeCell ref="V127:Z127"/>
    <mergeCell ref="AB127:AC127"/>
    <mergeCell ref="AE127:AF127"/>
    <mergeCell ref="AL127:AY127"/>
    <mergeCell ref="AZ127:BC127"/>
    <mergeCell ref="BD127:BF127"/>
    <mergeCell ref="BG127:BK127"/>
    <mergeCell ref="BM127:BN127"/>
    <mergeCell ref="BP127:BQ127"/>
    <mergeCell ref="A128:N128"/>
    <mergeCell ref="O128:R128"/>
    <mergeCell ref="S128:U128"/>
    <mergeCell ref="V128:Z128"/>
    <mergeCell ref="AB128:AC128"/>
    <mergeCell ref="AE128:AF128"/>
    <mergeCell ref="AL128:AY128"/>
    <mergeCell ref="AZ128:BC128"/>
    <mergeCell ref="BD128:BF128"/>
    <mergeCell ref="BG128:BK128"/>
    <mergeCell ref="BM128:BN128"/>
    <mergeCell ref="BP128:BQ128"/>
    <mergeCell ref="A129:R129"/>
    <mergeCell ref="S129:U129"/>
    <mergeCell ref="V129:Z129"/>
    <mergeCell ref="AB129:AC129"/>
    <mergeCell ref="AE129:AF129"/>
    <mergeCell ref="AL129:BC129"/>
    <mergeCell ref="BD129:BF129"/>
    <mergeCell ref="BG129:BK129"/>
    <mergeCell ref="BM129:BN129"/>
    <mergeCell ref="BP129:BQ129"/>
    <mergeCell ref="A130:N130"/>
    <mergeCell ref="O130:R130"/>
    <mergeCell ref="S130:U130"/>
    <mergeCell ref="V130:Z130"/>
    <mergeCell ref="AB130:AC130"/>
    <mergeCell ref="AE130:AF130"/>
    <mergeCell ref="AL130:AY130"/>
    <mergeCell ref="AZ130:BC130"/>
    <mergeCell ref="BD130:BF130"/>
    <mergeCell ref="BG130:BK130"/>
    <mergeCell ref="BM130:BN130"/>
    <mergeCell ref="BP130:BQ130"/>
    <mergeCell ref="A131:R131"/>
    <mergeCell ref="S131:U131"/>
    <mergeCell ref="V131:Z131"/>
    <mergeCell ref="AB131:AC131"/>
    <mergeCell ref="AE131:AF131"/>
    <mergeCell ref="AL131:BC131"/>
    <mergeCell ref="BD131:BF131"/>
    <mergeCell ref="BG131:BK131"/>
    <mergeCell ref="BM131:BN131"/>
    <mergeCell ref="BP131:BQ131"/>
    <mergeCell ref="A132:N132"/>
    <mergeCell ref="O132:R132"/>
    <mergeCell ref="S132:U132"/>
    <mergeCell ref="V132:Z132"/>
    <mergeCell ref="AB132:AC132"/>
    <mergeCell ref="AE132:AF132"/>
    <mergeCell ref="AL132:AY132"/>
    <mergeCell ref="AZ132:BC132"/>
    <mergeCell ref="BD132:BF132"/>
    <mergeCell ref="BG132:BK132"/>
    <mergeCell ref="BM132:BN132"/>
    <mergeCell ref="BP132:BQ132"/>
    <mergeCell ref="A133:N133"/>
    <mergeCell ref="O133:R133"/>
    <mergeCell ref="S133:U133"/>
    <mergeCell ref="V133:Z133"/>
    <mergeCell ref="AB133:AC133"/>
    <mergeCell ref="AE133:AF133"/>
    <mergeCell ref="AL133:AY133"/>
    <mergeCell ref="AZ133:BC133"/>
    <mergeCell ref="BD133:BF133"/>
    <mergeCell ref="BG133:BK133"/>
    <mergeCell ref="BM133:BN133"/>
    <mergeCell ref="BP133:BQ133"/>
    <mergeCell ref="A134:N134"/>
    <mergeCell ref="O134:R134"/>
    <mergeCell ref="S134:U134"/>
    <mergeCell ref="V134:Z134"/>
    <mergeCell ref="AB134:AC134"/>
    <mergeCell ref="AE134:AF134"/>
    <mergeCell ref="AL134:AY134"/>
    <mergeCell ref="AZ134:BC134"/>
    <mergeCell ref="BD134:BF134"/>
    <mergeCell ref="BG134:BK134"/>
    <mergeCell ref="BM134:BN134"/>
    <mergeCell ref="BP134:BQ134"/>
    <mergeCell ref="A135:N135"/>
    <mergeCell ref="O135:R135"/>
    <mergeCell ref="S135:U135"/>
    <mergeCell ref="V135:Z135"/>
    <mergeCell ref="AB135:AC135"/>
    <mergeCell ref="AE135:AF135"/>
    <mergeCell ref="AL135:AY135"/>
    <mergeCell ref="AZ135:BC135"/>
    <mergeCell ref="BD135:BF135"/>
    <mergeCell ref="BG135:BK135"/>
    <mergeCell ref="BM135:BN135"/>
    <mergeCell ref="BP135:BQ135"/>
    <mergeCell ref="A136:N136"/>
    <mergeCell ref="O136:R136"/>
    <mergeCell ref="S136:U136"/>
    <mergeCell ref="V136:Z136"/>
    <mergeCell ref="AB136:AC136"/>
    <mergeCell ref="AE136:AF136"/>
    <mergeCell ref="AL136:AY136"/>
    <mergeCell ref="AZ136:BC136"/>
    <mergeCell ref="BD136:BF136"/>
    <mergeCell ref="BG136:BK136"/>
    <mergeCell ref="BM136:BN136"/>
    <mergeCell ref="A137:N137"/>
    <mergeCell ref="O137:R137"/>
    <mergeCell ref="S137:U137"/>
    <mergeCell ref="V137:Z137"/>
    <mergeCell ref="AB137:AC137"/>
    <mergeCell ref="AL137:AY137"/>
    <mergeCell ref="AZ137:BC137"/>
    <mergeCell ref="BD137:BF137"/>
    <mergeCell ref="BG137:BK137"/>
    <mergeCell ref="BM137:BN137"/>
    <mergeCell ref="A138:R138"/>
    <mergeCell ref="S138:U138"/>
    <mergeCell ref="V138:Z138"/>
    <mergeCell ref="AB138:AC138"/>
    <mergeCell ref="AE138:AF138"/>
    <mergeCell ref="AL138:BC138"/>
    <mergeCell ref="BD138:BF138"/>
    <mergeCell ref="BG138:BK138"/>
    <mergeCell ref="BM138:BN138"/>
    <mergeCell ref="BP138:BQ138"/>
    <mergeCell ref="A139:N139"/>
    <mergeCell ref="O139:R139"/>
    <mergeCell ref="S139:U139"/>
    <mergeCell ref="V139:Z139"/>
    <mergeCell ref="AB139:AC139"/>
    <mergeCell ref="AE139:AF139"/>
    <mergeCell ref="AL139:AY139"/>
    <mergeCell ref="AZ139:BC139"/>
    <mergeCell ref="BD139:BF139"/>
    <mergeCell ref="BG139:BK139"/>
    <mergeCell ref="BM139:BN139"/>
    <mergeCell ref="A140:N140"/>
    <mergeCell ref="O140:R140"/>
    <mergeCell ref="S140:U140"/>
    <mergeCell ref="V140:Z140"/>
    <mergeCell ref="AB140:AC140"/>
    <mergeCell ref="AE140:AF140"/>
    <mergeCell ref="AL140:AY140"/>
    <mergeCell ref="AZ140:BC140"/>
    <mergeCell ref="BD140:BF140"/>
    <mergeCell ref="BG140:BK140"/>
    <mergeCell ref="BM140:BN140"/>
    <mergeCell ref="BP140:BQ140"/>
    <mergeCell ref="A141:R141"/>
    <mergeCell ref="S141:U141"/>
    <mergeCell ref="V141:Z141"/>
    <mergeCell ref="AB141:AC141"/>
    <mergeCell ref="AE141:AF141"/>
    <mergeCell ref="AL141:BC141"/>
    <mergeCell ref="BD141:BF141"/>
    <mergeCell ref="BG141:BK141"/>
    <mergeCell ref="BM141:BN141"/>
    <mergeCell ref="BP141:BQ141"/>
    <mergeCell ref="A142:N142"/>
    <mergeCell ref="O142:R142"/>
    <mergeCell ref="S142:U142"/>
    <mergeCell ref="V142:Z142"/>
    <mergeCell ref="AB142:AC142"/>
    <mergeCell ref="AE142:AF142"/>
    <mergeCell ref="AL142:AY142"/>
    <mergeCell ref="AZ142:BC142"/>
    <mergeCell ref="BD142:BF142"/>
    <mergeCell ref="BG142:BK142"/>
    <mergeCell ref="BM142:BN142"/>
    <mergeCell ref="BP142:BQ142"/>
    <mergeCell ref="A143:N143"/>
    <mergeCell ref="O143:R143"/>
    <mergeCell ref="S143:U143"/>
    <mergeCell ref="V143:Z143"/>
    <mergeCell ref="AB143:AC143"/>
    <mergeCell ref="AE143:AF143"/>
    <mergeCell ref="AL143:AY143"/>
    <mergeCell ref="AZ143:BC143"/>
    <mergeCell ref="BD143:BF143"/>
    <mergeCell ref="BG143:BK143"/>
    <mergeCell ref="BM143:BN143"/>
    <mergeCell ref="BP143:BQ143"/>
    <mergeCell ref="A144:N144"/>
    <mergeCell ref="O144:R144"/>
    <mergeCell ref="S144:U144"/>
    <mergeCell ref="V144:Z144"/>
    <mergeCell ref="AB144:AC144"/>
    <mergeCell ref="AL144:AY144"/>
    <mergeCell ref="AZ144:BC144"/>
    <mergeCell ref="BD144:BF144"/>
    <mergeCell ref="BG144:BK144"/>
    <mergeCell ref="BM144:BN144"/>
    <mergeCell ref="BP144:BQ144"/>
    <mergeCell ref="A145:R145"/>
    <mergeCell ref="S145:U145"/>
    <mergeCell ref="V145:Z145"/>
    <mergeCell ref="AB145:AC145"/>
    <mergeCell ref="AE145:AF145"/>
    <mergeCell ref="AL145:BC145"/>
    <mergeCell ref="BD145:BF145"/>
    <mergeCell ref="BG145:BK145"/>
    <mergeCell ref="BM145:BN145"/>
    <mergeCell ref="BP145:BQ145"/>
    <mergeCell ref="A146:R146"/>
    <mergeCell ref="S146:U146"/>
    <mergeCell ref="V146:Z146"/>
    <mergeCell ref="AB146:AC146"/>
    <mergeCell ref="AE146:AF146"/>
    <mergeCell ref="AL146:BC146"/>
    <mergeCell ref="BD146:BF146"/>
    <mergeCell ref="BG146:BK146"/>
    <mergeCell ref="BM146:BN146"/>
    <mergeCell ref="BP146:BQ146"/>
    <mergeCell ref="A147:N147"/>
    <mergeCell ref="O147:R147"/>
    <mergeCell ref="S147:U147"/>
    <mergeCell ref="V147:Z147"/>
    <mergeCell ref="AB147:AC147"/>
    <mergeCell ref="AE147:AF147"/>
    <mergeCell ref="AL147:AY147"/>
    <mergeCell ref="AZ147:BC147"/>
    <mergeCell ref="BD147:BF147"/>
    <mergeCell ref="BG147:BK147"/>
    <mergeCell ref="BM147:BN147"/>
    <mergeCell ref="BP147:BQ147"/>
    <mergeCell ref="A148:N148"/>
    <mergeCell ref="O148:R148"/>
    <mergeCell ref="S148:U148"/>
    <mergeCell ref="V148:Z148"/>
    <mergeCell ref="AB148:AC148"/>
    <mergeCell ref="AE148:AF148"/>
    <mergeCell ref="AL148:AY148"/>
    <mergeCell ref="AZ148:BC148"/>
    <mergeCell ref="BD148:BF148"/>
    <mergeCell ref="BG148:BK148"/>
    <mergeCell ref="BM148:BN148"/>
    <mergeCell ref="BP148:BQ148"/>
    <mergeCell ref="A149:N149"/>
    <mergeCell ref="O149:R149"/>
    <mergeCell ref="S149:U149"/>
    <mergeCell ref="V149:Z149"/>
    <mergeCell ref="AB149:AC149"/>
    <mergeCell ref="AE149:AF149"/>
    <mergeCell ref="AL149:AY149"/>
    <mergeCell ref="AZ149:BC149"/>
    <mergeCell ref="BD149:BF149"/>
    <mergeCell ref="BG149:BK149"/>
    <mergeCell ref="BM149:BN149"/>
    <mergeCell ref="BP149:BQ149"/>
    <mergeCell ref="A150:R150"/>
    <mergeCell ref="S150:U150"/>
    <mergeCell ref="V150:Z150"/>
    <mergeCell ref="AB150:AC150"/>
    <mergeCell ref="AE150:AF150"/>
    <mergeCell ref="AL150:BC150"/>
    <mergeCell ref="BD150:BF150"/>
    <mergeCell ref="BG150:BK150"/>
    <mergeCell ref="BM150:BN150"/>
    <mergeCell ref="BP150:BQ150"/>
    <mergeCell ref="A151:N151"/>
    <mergeCell ref="O151:R151"/>
    <mergeCell ref="S151:U151"/>
    <mergeCell ref="V151:Z151"/>
    <mergeCell ref="AB151:AC151"/>
    <mergeCell ref="AE151:AF151"/>
    <mergeCell ref="AL151:AY151"/>
    <mergeCell ref="AZ151:BC151"/>
    <mergeCell ref="BD151:BF151"/>
    <mergeCell ref="BG151:BK151"/>
    <mergeCell ref="BM151:BN151"/>
    <mergeCell ref="BP151:BQ151"/>
    <mergeCell ref="A152:R152"/>
    <mergeCell ref="S152:U152"/>
    <mergeCell ref="V152:Z152"/>
    <mergeCell ref="AB152:AC152"/>
    <mergeCell ref="AE152:AF152"/>
    <mergeCell ref="AL152:BC152"/>
    <mergeCell ref="BD152:BF152"/>
    <mergeCell ref="BG152:BK152"/>
    <mergeCell ref="BM152:BN152"/>
    <mergeCell ref="BP152:BQ152"/>
    <mergeCell ref="A153:N153"/>
    <mergeCell ref="O153:R153"/>
    <mergeCell ref="S153:U153"/>
    <mergeCell ref="V153:Z153"/>
    <mergeCell ref="AB153:AC153"/>
    <mergeCell ref="AE153:AF153"/>
    <mergeCell ref="AL153:AY153"/>
    <mergeCell ref="AZ153:BC153"/>
    <mergeCell ref="BD153:BF153"/>
    <mergeCell ref="BG153:BK153"/>
    <mergeCell ref="BM153:BN153"/>
    <mergeCell ref="BP153:BQ153"/>
    <mergeCell ref="A154:N154"/>
    <mergeCell ref="O154:R154"/>
    <mergeCell ref="S154:U154"/>
    <mergeCell ref="V154:Z154"/>
    <mergeCell ref="AB154:AC154"/>
    <mergeCell ref="AE154:AF154"/>
    <mergeCell ref="AL154:AY154"/>
    <mergeCell ref="AZ154:BC154"/>
    <mergeCell ref="BD154:BF154"/>
    <mergeCell ref="BG154:BK154"/>
    <mergeCell ref="BM154:BN154"/>
    <mergeCell ref="BP154:BQ154"/>
    <mergeCell ref="A155:N155"/>
    <mergeCell ref="O155:R155"/>
    <mergeCell ref="S155:U155"/>
    <mergeCell ref="V155:Z155"/>
    <mergeCell ref="AB155:AC155"/>
    <mergeCell ref="AE155:AF155"/>
    <mergeCell ref="AL155:AY155"/>
    <mergeCell ref="AZ155:BC155"/>
    <mergeCell ref="BD155:BF155"/>
    <mergeCell ref="BG155:BK155"/>
    <mergeCell ref="BM155:BN155"/>
    <mergeCell ref="BP155:BQ155"/>
    <mergeCell ref="A156:N156"/>
    <mergeCell ref="O156:R156"/>
    <mergeCell ref="S156:U156"/>
    <mergeCell ref="V156:Z156"/>
    <mergeCell ref="AB156:AC156"/>
    <mergeCell ref="AE156:AF156"/>
    <mergeCell ref="AL156:AY156"/>
    <mergeCell ref="AZ156:BC156"/>
    <mergeCell ref="BD156:BF156"/>
    <mergeCell ref="BG156:BK156"/>
    <mergeCell ref="BM156:BN156"/>
    <mergeCell ref="BP156:BQ156"/>
    <mergeCell ref="A157:N157"/>
    <mergeCell ref="O157:R157"/>
    <mergeCell ref="S157:U157"/>
    <mergeCell ref="V157:Z157"/>
    <mergeCell ref="AB157:AC157"/>
    <mergeCell ref="AE157:AF157"/>
    <mergeCell ref="AL157:AY157"/>
    <mergeCell ref="AZ157:BC157"/>
    <mergeCell ref="BD157:BF157"/>
    <mergeCell ref="BG157:BK157"/>
    <mergeCell ref="BM157:BN157"/>
    <mergeCell ref="A158:N158"/>
    <mergeCell ref="O158:R158"/>
    <mergeCell ref="S158:U158"/>
    <mergeCell ref="V158:Z158"/>
    <mergeCell ref="AB158:AC158"/>
    <mergeCell ref="AL158:AY158"/>
    <mergeCell ref="AZ158:BC158"/>
    <mergeCell ref="BD158:BF158"/>
    <mergeCell ref="BG158:BK158"/>
    <mergeCell ref="BM158:BN158"/>
    <mergeCell ref="A159:R159"/>
    <mergeCell ref="S159:U159"/>
    <mergeCell ref="V159:Z159"/>
    <mergeCell ref="AB159:AC159"/>
    <mergeCell ref="AE159:AF159"/>
    <mergeCell ref="AL159:BC159"/>
    <mergeCell ref="BD159:BF159"/>
    <mergeCell ref="BG159:BK159"/>
    <mergeCell ref="BM159:BN159"/>
    <mergeCell ref="BP159:BQ159"/>
    <mergeCell ref="A160:N160"/>
    <mergeCell ref="O160:R160"/>
    <mergeCell ref="S160:U160"/>
    <mergeCell ref="V160:Z160"/>
    <mergeCell ref="AB160:AC160"/>
    <mergeCell ref="AE160:AF160"/>
    <mergeCell ref="AL160:AY160"/>
    <mergeCell ref="AZ160:BC160"/>
    <mergeCell ref="BD160:BF160"/>
    <mergeCell ref="BG160:BK160"/>
    <mergeCell ref="BM160:BN160"/>
    <mergeCell ref="BP160:BQ160"/>
    <mergeCell ref="A161:N161"/>
    <mergeCell ref="O161:R161"/>
    <mergeCell ref="S161:U161"/>
    <mergeCell ref="V161:Z161"/>
    <mergeCell ref="AB161:AC161"/>
    <mergeCell ref="AE161:AF161"/>
    <mergeCell ref="AL161:AY161"/>
    <mergeCell ref="AZ161:BC161"/>
    <mergeCell ref="BD161:BF161"/>
    <mergeCell ref="BG161:BK161"/>
    <mergeCell ref="BM161:BN161"/>
    <mergeCell ref="BP161:BQ161"/>
    <mergeCell ref="A162:R162"/>
    <mergeCell ref="S162:U162"/>
    <mergeCell ref="V162:Z162"/>
    <mergeCell ref="AB162:AC162"/>
    <mergeCell ref="AE162:AF162"/>
    <mergeCell ref="AL162:BC162"/>
    <mergeCell ref="BD162:BF162"/>
    <mergeCell ref="BG162:BK162"/>
    <mergeCell ref="BM162:BN162"/>
    <mergeCell ref="BP162:BQ162"/>
    <mergeCell ref="A163:N163"/>
    <mergeCell ref="O163:R163"/>
    <mergeCell ref="S163:U163"/>
    <mergeCell ref="V163:Z163"/>
    <mergeCell ref="AB163:AC163"/>
    <mergeCell ref="AE163:AF163"/>
    <mergeCell ref="AL163:AY163"/>
    <mergeCell ref="AZ163:BC163"/>
    <mergeCell ref="BD163:BF163"/>
    <mergeCell ref="BG163:BK163"/>
    <mergeCell ref="BM163:BN163"/>
    <mergeCell ref="BP163:BQ163"/>
    <mergeCell ref="A164:N164"/>
    <mergeCell ref="O164:R164"/>
    <mergeCell ref="S164:U164"/>
    <mergeCell ref="V164:Z164"/>
    <mergeCell ref="AB164:AC164"/>
    <mergeCell ref="AE164:AF164"/>
    <mergeCell ref="AL164:AY164"/>
    <mergeCell ref="AZ164:BC164"/>
    <mergeCell ref="BD164:BF164"/>
    <mergeCell ref="BG164:BK164"/>
    <mergeCell ref="BM164:BN164"/>
    <mergeCell ref="BP164:BQ164"/>
    <mergeCell ref="A165:N165"/>
    <mergeCell ref="O165:R165"/>
    <mergeCell ref="S165:U165"/>
    <mergeCell ref="V165:Z165"/>
    <mergeCell ref="AB165:AC165"/>
    <mergeCell ref="AL165:AY165"/>
    <mergeCell ref="AZ165:BC165"/>
    <mergeCell ref="BD165:BF165"/>
    <mergeCell ref="BG165:BK165"/>
    <mergeCell ref="BM165:BN165"/>
    <mergeCell ref="BP165:BQ165"/>
    <mergeCell ref="A166:R166"/>
    <mergeCell ref="S166:U166"/>
    <mergeCell ref="V166:Z166"/>
    <mergeCell ref="AB166:AC166"/>
    <mergeCell ref="AE166:AF166"/>
    <mergeCell ref="AL166:BC166"/>
    <mergeCell ref="BD166:BF166"/>
    <mergeCell ref="BG166:BK166"/>
    <mergeCell ref="BM166:BN166"/>
    <mergeCell ref="BP166:BQ166"/>
    <mergeCell ref="A167:R167"/>
    <mergeCell ref="S167:U167"/>
    <mergeCell ref="V167:Z167"/>
    <mergeCell ref="AB167:AC167"/>
    <mergeCell ref="AE167:AF167"/>
    <mergeCell ref="AL167:BC167"/>
    <mergeCell ref="BD167:BF167"/>
    <mergeCell ref="BG167:BK167"/>
    <mergeCell ref="BM167:BN167"/>
    <mergeCell ref="BP167:BQ167"/>
    <mergeCell ref="A168:N168"/>
    <mergeCell ref="O168:R168"/>
    <mergeCell ref="S168:U168"/>
    <mergeCell ref="V168:Z168"/>
    <mergeCell ref="AB168:AC168"/>
    <mergeCell ref="AE168:AF168"/>
    <mergeCell ref="AL168:AY168"/>
    <mergeCell ref="AZ168:BC168"/>
    <mergeCell ref="BD168:BF168"/>
    <mergeCell ref="BG168:BK168"/>
    <mergeCell ref="BM168:BN168"/>
    <mergeCell ref="BP168:BQ168"/>
    <mergeCell ref="O169:R169"/>
    <mergeCell ref="S169:U169"/>
    <mergeCell ref="V169:Z169"/>
    <mergeCell ref="AB169:AC169"/>
    <mergeCell ref="AE169:AF169"/>
    <mergeCell ref="AZ169:BC169"/>
    <mergeCell ref="BD169:BF169"/>
    <mergeCell ref="BG169:BK169"/>
    <mergeCell ref="BM169:BN169"/>
    <mergeCell ref="BP169:BQ169"/>
    <mergeCell ref="A170:N170"/>
    <mergeCell ref="O170:R170"/>
    <mergeCell ref="S170:U170"/>
    <mergeCell ref="V170:Z170"/>
    <mergeCell ref="AB170:AC170"/>
    <mergeCell ref="AE170:AF170"/>
    <mergeCell ref="AL170:AY170"/>
    <mergeCell ref="AZ170:BC170"/>
    <mergeCell ref="BD170:BF170"/>
    <mergeCell ref="BG170:BK170"/>
    <mergeCell ref="BM170:BN170"/>
    <mergeCell ref="BP170:BQ170"/>
    <mergeCell ref="A171:R171"/>
    <mergeCell ref="S171:U171"/>
    <mergeCell ref="V171:Z171"/>
    <mergeCell ref="AB171:AC171"/>
    <mergeCell ref="AE171:AF171"/>
    <mergeCell ref="AL171:BC171"/>
    <mergeCell ref="BD171:BF171"/>
    <mergeCell ref="BG171:BK171"/>
    <mergeCell ref="BM171:BN171"/>
    <mergeCell ref="BP171:BQ171"/>
    <mergeCell ref="A172:N172"/>
    <mergeCell ref="O172:R172"/>
    <mergeCell ref="S172:U172"/>
    <mergeCell ref="V172:Z172"/>
    <mergeCell ref="AB172:AC172"/>
    <mergeCell ref="AE172:AF172"/>
    <mergeCell ref="AL172:AY172"/>
    <mergeCell ref="AZ172:BC172"/>
    <mergeCell ref="BD172:BF172"/>
    <mergeCell ref="BG172:BK172"/>
    <mergeCell ref="BM172:BN172"/>
    <mergeCell ref="BP172:BQ172"/>
    <mergeCell ref="A173:R173"/>
    <mergeCell ref="S173:U173"/>
    <mergeCell ref="V173:Z173"/>
    <mergeCell ref="AB173:AC173"/>
    <mergeCell ref="AE173:AF173"/>
    <mergeCell ref="AL173:BC173"/>
    <mergeCell ref="BD173:BF173"/>
    <mergeCell ref="BG173:BK173"/>
    <mergeCell ref="BM173:BN173"/>
    <mergeCell ref="BP173:BQ173"/>
    <mergeCell ref="A174:N174"/>
    <mergeCell ref="O174:R174"/>
    <mergeCell ref="S174:U174"/>
    <mergeCell ref="V174:Z174"/>
    <mergeCell ref="AB174:AC174"/>
    <mergeCell ref="AE174:AF174"/>
    <mergeCell ref="AL174:AY174"/>
    <mergeCell ref="AZ174:BC174"/>
    <mergeCell ref="BD174:BF174"/>
    <mergeCell ref="BG174:BK174"/>
    <mergeCell ref="BM174:BN174"/>
    <mergeCell ref="BP174:BQ174"/>
    <mergeCell ref="A175:R175"/>
    <mergeCell ref="S175:U175"/>
    <mergeCell ref="V175:Z175"/>
    <mergeCell ref="AB175:AC175"/>
    <mergeCell ref="AE175:AF175"/>
    <mergeCell ref="AL175:BC175"/>
    <mergeCell ref="BD175:BF175"/>
    <mergeCell ref="BG175:BK175"/>
    <mergeCell ref="BM175:BN175"/>
    <mergeCell ref="BP175:BQ175"/>
    <mergeCell ref="A176:N176"/>
    <mergeCell ref="O176:R176"/>
    <mergeCell ref="S176:U176"/>
    <mergeCell ref="V176:Z176"/>
    <mergeCell ref="AB176:AC176"/>
    <mergeCell ref="AE176:AF176"/>
    <mergeCell ref="AL176:AY176"/>
    <mergeCell ref="AZ176:BC176"/>
    <mergeCell ref="BD176:BF176"/>
    <mergeCell ref="BG176:BK176"/>
    <mergeCell ref="BM176:BN176"/>
    <mergeCell ref="BP176:BQ176"/>
    <mergeCell ref="A177:N177"/>
    <mergeCell ref="O177:R177"/>
    <mergeCell ref="S177:U177"/>
    <mergeCell ref="V177:Z177"/>
    <mergeCell ref="AB177:AC177"/>
    <mergeCell ref="AE177:AF177"/>
    <mergeCell ref="AL177:AY177"/>
    <mergeCell ref="AZ177:BC177"/>
    <mergeCell ref="BD177:BF177"/>
    <mergeCell ref="BG177:BK177"/>
    <mergeCell ref="BM177:BN177"/>
    <mergeCell ref="BP177:BQ177"/>
    <mergeCell ref="A178:N178"/>
    <mergeCell ref="O178:R178"/>
    <mergeCell ref="S178:U178"/>
    <mergeCell ref="V178:Z178"/>
    <mergeCell ref="AB178:AC178"/>
    <mergeCell ref="AE178:AF178"/>
    <mergeCell ref="AL178:AY178"/>
    <mergeCell ref="AZ178:BC178"/>
    <mergeCell ref="BD178:BF178"/>
    <mergeCell ref="BG178:BK178"/>
    <mergeCell ref="BM178:BN178"/>
    <mergeCell ref="BP178:BQ178"/>
    <mergeCell ref="A179:N179"/>
    <mergeCell ref="O179:R179"/>
    <mergeCell ref="S179:U179"/>
    <mergeCell ref="V179:Z179"/>
    <mergeCell ref="AB179:AC179"/>
    <mergeCell ref="AE179:AF179"/>
    <mergeCell ref="AL179:AY179"/>
    <mergeCell ref="AZ179:BC179"/>
    <mergeCell ref="BD179:BF179"/>
    <mergeCell ref="BG179:BK179"/>
    <mergeCell ref="BM179:BN179"/>
    <mergeCell ref="BP179:BQ179"/>
    <mergeCell ref="A180:N180"/>
    <mergeCell ref="O180:R180"/>
    <mergeCell ref="S180:U180"/>
    <mergeCell ref="V180:Z180"/>
    <mergeCell ref="AB180:AC180"/>
    <mergeCell ref="AE180:AF180"/>
    <mergeCell ref="AL180:AY180"/>
    <mergeCell ref="AZ180:BC180"/>
    <mergeCell ref="BD180:BF180"/>
    <mergeCell ref="BG180:BK180"/>
    <mergeCell ref="BM180:BN180"/>
    <mergeCell ref="BP180:BQ180"/>
    <mergeCell ref="A181:N181"/>
    <mergeCell ref="O181:R181"/>
    <mergeCell ref="S181:U181"/>
    <mergeCell ref="V181:Z181"/>
    <mergeCell ref="AB181:AC181"/>
    <mergeCell ref="AL181:AY181"/>
    <mergeCell ref="AZ181:BC181"/>
    <mergeCell ref="BD181:BF181"/>
    <mergeCell ref="BG181:BK181"/>
    <mergeCell ref="BM181:BN181"/>
    <mergeCell ref="A182:R182"/>
    <mergeCell ref="S182:U182"/>
    <mergeCell ref="V182:Z182"/>
    <mergeCell ref="AB182:AC182"/>
    <mergeCell ref="AE182:AF182"/>
    <mergeCell ref="AL182:BC182"/>
    <mergeCell ref="BD182:BF182"/>
    <mergeCell ref="BG182:BK182"/>
    <mergeCell ref="BM182:BN182"/>
    <mergeCell ref="BP182:BQ182"/>
    <mergeCell ref="A183:N183"/>
    <mergeCell ref="O183:R183"/>
    <mergeCell ref="S183:U183"/>
    <mergeCell ref="V183:Z183"/>
    <mergeCell ref="AB183:AC183"/>
    <mergeCell ref="AE183:AF183"/>
    <mergeCell ref="AL183:AY183"/>
    <mergeCell ref="AZ183:BC183"/>
    <mergeCell ref="BD183:BF183"/>
    <mergeCell ref="BG183:BK183"/>
    <mergeCell ref="BM183:BN183"/>
    <mergeCell ref="BP183:BQ183"/>
    <mergeCell ref="A184:N184"/>
    <mergeCell ref="O184:R184"/>
    <mergeCell ref="S184:U184"/>
    <mergeCell ref="V184:Z184"/>
    <mergeCell ref="AB184:AC184"/>
    <mergeCell ref="AE184:AF184"/>
    <mergeCell ref="AL184:AY184"/>
    <mergeCell ref="AZ184:BC184"/>
    <mergeCell ref="BD184:BF184"/>
    <mergeCell ref="BG184:BK184"/>
    <mergeCell ref="BM184:BN184"/>
    <mergeCell ref="BP184:BQ184"/>
    <mergeCell ref="A185:R185"/>
    <mergeCell ref="S185:U185"/>
    <mergeCell ref="V185:Z185"/>
    <mergeCell ref="AB185:AC185"/>
    <mergeCell ref="AE185:AF185"/>
    <mergeCell ref="AL185:BC185"/>
    <mergeCell ref="BD185:BF185"/>
    <mergeCell ref="BG185:BK185"/>
    <mergeCell ref="BM185:BN185"/>
    <mergeCell ref="BP185:BQ185"/>
    <mergeCell ref="A186:N186"/>
    <mergeCell ref="O186:R186"/>
    <mergeCell ref="S186:U186"/>
    <mergeCell ref="V186:Z186"/>
    <mergeCell ref="AB186:AC186"/>
    <mergeCell ref="AE186:AF186"/>
    <mergeCell ref="AL186:AY186"/>
    <mergeCell ref="AZ186:BC186"/>
    <mergeCell ref="BD186:BF186"/>
    <mergeCell ref="BG186:BK186"/>
    <mergeCell ref="BM186:BN186"/>
    <mergeCell ref="BP186:BQ186"/>
    <mergeCell ref="A187:N187"/>
    <mergeCell ref="O187:R187"/>
    <mergeCell ref="S187:U187"/>
    <mergeCell ref="V187:Z187"/>
    <mergeCell ref="AB187:AC187"/>
    <mergeCell ref="AE187:AF187"/>
    <mergeCell ref="AL187:AY187"/>
    <mergeCell ref="A188:N188"/>
    <mergeCell ref="O188:R188"/>
    <mergeCell ref="S188:U188"/>
    <mergeCell ref="V188:Z188"/>
    <mergeCell ref="AB188:AC188"/>
    <mergeCell ref="AE188:AF188"/>
    <mergeCell ref="AL188:AY188"/>
    <mergeCell ref="AZ188:BC188"/>
    <mergeCell ref="BD188:BF188"/>
    <mergeCell ref="BG188:BK188"/>
    <mergeCell ref="BM188:BN188"/>
    <mergeCell ref="BP188:BQ188"/>
    <mergeCell ref="A189:N189"/>
    <mergeCell ref="O189:R189"/>
    <mergeCell ref="S189:U189"/>
    <mergeCell ref="V189:Z189"/>
    <mergeCell ref="AB189:AC189"/>
    <mergeCell ref="AE189:AF189"/>
    <mergeCell ref="AL189:AY189"/>
    <mergeCell ref="AZ189:BC189"/>
    <mergeCell ref="BD189:BF189"/>
    <mergeCell ref="BG189:BK189"/>
    <mergeCell ref="BM189:BN189"/>
    <mergeCell ref="BP189:BQ189"/>
    <mergeCell ref="A190:R190"/>
    <mergeCell ref="S190:U190"/>
    <mergeCell ref="V190:Z190"/>
    <mergeCell ref="AB190:AC190"/>
    <mergeCell ref="AE190:AF190"/>
    <mergeCell ref="AL190:BC190"/>
    <mergeCell ref="BD190:BF190"/>
    <mergeCell ref="BG190:BK190"/>
    <mergeCell ref="BM190:BN190"/>
    <mergeCell ref="BP190:BQ190"/>
    <mergeCell ref="A191:R191"/>
    <mergeCell ref="S191:U191"/>
    <mergeCell ref="V191:Z191"/>
    <mergeCell ref="AB191:AC191"/>
    <mergeCell ref="AE191:AF191"/>
    <mergeCell ref="AL191:BC191"/>
    <mergeCell ref="BD191:BF191"/>
    <mergeCell ref="BG191:BK191"/>
    <mergeCell ref="BM191:BN191"/>
    <mergeCell ref="BP191:BQ191"/>
    <mergeCell ref="A192:N192"/>
    <mergeCell ref="O192:R192"/>
    <mergeCell ref="S192:U192"/>
    <mergeCell ref="V192:Z192"/>
    <mergeCell ref="AB192:AC192"/>
    <mergeCell ref="AE192:AF192"/>
    <mergeCell ref="AL192:AY192"/>
    <mergeCell ref="AZ192:BC192"/>
    <mergeCell ref="BD192:BF192"/>
    <mergeCell ref="BG192:BK192"/>
    <mergeCell ref="BM192:BN192"/>
    <mergeCell ref="BP192:BQ192"/>
    <mergeCell ref="A193:N193"/>
    <mergeCell ref="O193:R193"/>
    <mergeCell ref="S193:U193"/>
    <mergeCell ref="V193:Z193"/>
    <mergeCell ref="AB193:AC193"/>
    <mergeCell ref="AE193:AF193"/>
    <mergeCell ref="AL193:AY193"/>
    <mergeCell ref="AZ193:BC193"/>
    <mergeCell ref="BD193:BF193"/>
    <mergeCell ref="BG193:BK193"/>
    <mergeCell ref="BM193:BN193"/>
    <mergeCell ref="BP193:BQ193"/>
    <mergeCell ref="A194:N194"/>
    <mergeCell ref="O194:R194"/>
    <mergeCell ref="S194:U194"/>
    <mergeCell ref="V194:Z194"/>
    <mergeCell ref="AB194:AC194"/>
    <mergeCell ref="AE194:AF194"/>
    <mergeCell ref="AL194:AY194"/>
    <mergeCell ref="AZ194:BC194"/>
    <mergeCell ref="BD194:BF194"/>
    <mergeCell ref="BG194:BK194"/>
    <mergeCell ref="BM194:BN194"/>
    <mergeCell ref="BP194:BQ194"/>
    <mergeCell ref="A195:N195"/>
    <mergeCell ref="O195:R195"/>
    <mergeCell ref="S195:U195"/>
    <mergeCell ref="V195:Z195"/>
    <mergeCell ref="AB195:AC195"/>
    <mergeCell ref="AE195:AF195"/>
    <mergeCell ref="AL195:AY195"/>
    <mergeCell ref="AZ195:BC195"/>
    <mergeCell ref="BD195:BF195"/>
    <mergeCell ref="BG195:BK195"/>
    <mergeCell ref="BM195:BN195"/>
    <mergeCell ref="BP195:BQ195"/>
    <mergeCell ref="A196:R196"/>
    <mergeCell ref="S196:U196"/>
    <mergeCell ref="V196:Z196"/>
    <mergeCell ref="AB196:AC196"/>
    <mergeCell ref="AE196:AF196"/>
    <mergeCell ref="AL196:BC196"/>
    <mergeCell ref="BD196:BF196"/>
    <mergeCell ref="BG196:BK196"/>
    <mergeCell ref="BM196:BN196"/>
    <mergeCell ref="BP196:BQ196"/>
    <mergeCell ref="A197:N197"/>
    <mergeCell ref="O197:R197"/>
    <mergeCell ref="S197:U197"/>
    <mergeCell ref="V197:Z197"/>
    <mergeCell ref="AB197:AC197"/>
    <mergeCell ref="AE197:AF197"/>
    <mergeCell ref="AL197:AY197"/>
    <mergeCell ref="AZ197:BC197"/>
    <mergeCell ref="BD197:BF197"/>
    <mergeCell ref="BG197:BK197"/>
    <mergeCell ref="BM197:BN197"/>
    <mergeCell ref="BP197:BQ197"/>
    <mergeCell ref="A198:R198"/>
    <mergeCell ref="S198:U198"/>
    <mergeCell ref="V198:Z198"/>
    <mergeCell ref="AB198:AC198"/>
    <mergeCell ref="AE198:AF198"/>
    <mergeCell ref="AL198:BC198"/>
    <mergeCell ref="BD198:BF198"/>
    <mergeCell ref="BG198:BK198"/>
    <mergeCell ref="BM198:BN198"/>
    <mergeCell ref="BP198:BQ198"/>
    <mergeCell ref="A199:N199"/>
    <mergeCell ref="O199:R199"/>
    <mergeCell ref="S199:U199"/>
    <mergeCell ref="V199:Z199"/>
    <mergeCell ref="AB199:AC199"/>
    <mergeCell ref="AE199:AF199"/>
    <mergeCell ref="AL199:AY199"/>
    <mergeCell ref="AZ199:BC199"/>
    <mergeCell ref="BD199:BF199"/>
    <mergeCell ref="BG199:BK199"/>
    <mergeCell ref="BM199:BN199"/>
    <mergeCell ref="BP199:BQ199"/>
    <mergeCell ref="A200:N200"/>
    <mergeCell ref="O200:R200"/>
    <mergeCell ref="S200:U200"/>
    <mergeCell ref="V200:Z200"/>
    <mergeCell ref="AB200:AC200"/>
    <mergeCell ref="AE200:AF200"/>
    <mergeCell ref="AL200:AY200"/>
    <mergeCell ref="AZ200:BC200"/>
    <mergeCell ref="BD200:BF200"/>
    <mergeCell ref="BG200:BK200"/>
    <mergeCell ref="BM200:BN200"/>
    <mergeCell ref="BP200:BQ200"/>
    <mergeCell ref="A201:N201"/>
    <mergeCell ref="O201:R201"/>
    <mergeCell ref="S201:U201"/>
    <mergeCell ref="V201:Z201"/>
    <mergeCell ref="AB201:AC201"/>
    <mergeCell ref="AE201:AF201"/>
    <mergeCell ref="AL201:AY201"/>
    <mergeCell ref="AZ201:BC201"/>
    <mergeCell ref="BD201:BF201"/>
    <mergeCell ref="BG201:BK201"/>
    <mergeCell ref="BM201:BN201"/>
    <mergeCell ref="BP201:BQ201"/>
    <mergeCell ref="A202:N202"/>
    <mergeCell ref="O202:R202"/>
    <mergeCell ref="S202:U202"/>
    <mergeCell ref="V202:Z202"/>
    <mergeCell ref="AB202:AC202"/>
    <mergeCell ref="AE202:AF202"/>
    <mergeCell ref="AL202:AY202"/>
    <mergeCell ref="AZ202:BC202"/>
    <mergeCell ref="BD202:BF202"/>
    <mergeCell ref="BG202:BK202"/>
    <mergeCell ref="BM202:BN202"/>
    <mergeCell ref="BP202:BQ202"/>
    <mergeCell ref="A203:N203"/>
    <mergeCell ref="O203:R203"/>
    <mergeCell ref="S203:U203"/>
    <mergeCell ref="V203:Z203"/>
    <mergeCell ref="AB203:AC203"/>
    <mergeCell ref="AE203:AF203"/>
    <mergeCell ref="AL203:AY203"/>
    <mergeCell ref="AZ203:BC203"/>
    <mergeCell ref="BD203:BF203"/>
    <mergeCell ref="BG203:BK203"/>
    <mergeCell ref="BM203:BN203"/>
    <mergeCell ref="BP203:BQ203"/>
    <mergeCell ref="A204:N204"/>
    <mergeCell ref="O204:R204"/>
    <mergeCell ref="S204:U204"/>
    <mergeCell ref="V204:Z204"/>
    <mergeCell ref="AB204:AC204"/>
    <mergeCell ref="AE204:AF204"/>
    <mergeCell ref="AL204:AY204"/>
    <mergeCell ref="AZ204:BC204"/>
    <mergeCell ref="BD204:BF204"/>
    <mergeCell ref="BG204:BK204"/>
    <mergeCell ref="BM204:BN204"/>
    <mergeCell ref="A205:R205"/>
    <mergeCell ref="S205:U205"/>
    <mergeCell ref="V205:Z205"/>
    <mergeCell ref="AB205:AC205"/>
    <mergeCell ref="AE205:AF205"/>
    <mergeCell ref="AL205:BC205"/>
    <mergeCell ref="BD205:BF205"/>
    <mergeCell ref="BG205:BK205"/>
    <mergeCell ref="BM205:BN205"/>
    <mergeCell ref="BP205:BQ205"/>
    <mergeCell ref="A206:N206"/>
    <mergeCell ref="O206:R206"/>
    <mergeCell ref="S206:U206"/>
    <mergeCell ref="V206:Z206"/>
    <mergeCell ref="AB206:AC206"/>
    <mergeCell ref="AE206:AF206"/>
    <mergeCell ref="AL206:AY206"/>
    <mergeCell ref="AZ206:BC206"/>
    <mergeCell ref="BD206:BF206"/>
    <mergeCell ref="BG206:BK206"/>
    <mergeCell ref="BM206:BN206"/>
    <mergeCell ref="BP206:BQ206"/>
    <mergeCell ref="A207:N207"/>
    <mergeCell ref="O207:R207"/>
    <mergeCell ref="S207:U207"/>
    <mergeCell ref="V207:Z207"/>
    <mergeCell ref="AB207:AC207"/>
    <mergeCell ref="AE207:AF207"/>
    <mergeCell ref="AL207:AY207"/>
    <mergeCell ref="AZ207:BC207"/>
    <mergeCell ref="BD207:BF207"/>
    <mergeCell ref="BG207:BK207"/>
    <mergeCell ref="BM207:BN207"/>
    <mergeCell ref="BP207:BQ207"/>
    <mergeCell ref="A208:R208"/>
    <mergeCell ref="S208:U208"/>
    <mergeCell ref="V208:Z208"/>
    <mergeCell ref="AB208:AC208"/>
    <mergeCell ref="AE208:AF208"/>
    <mergeCell ref="AL208:BC208"/>
    <mergeCell ref="BD208:BF208"/>
    <mergeCell ref="BG208:BK208"/>
    <mergeCell ref="BM208:BN208"/>
    <mergeCell ref="BP208:BQ208"/>
    <mergeCell ref="A209:N209"/>
    <mergeCell ref="O209:R209"/>
    <mergeCell ref="S209:U209"/>
    <mergeCell ref="V209:Z209"/>
    <mergeCell ref="AB209:AC209"/>
    <mergeCell ref="AE209:AF209"/>
    <mergeCell ref="AL209:AY209"/>
    <mergeCell ref="AZ209:BC209"/>
    <mergeCell ref="BD209:BF209"/>
    <mergeCell ref="BG209:BK209"/>
    <mergeCell ref="BM209:BN209"/>
    <mergeCell ref="BP209:BQ209"/>
    <mergeCell ref="A210:N210"/>
    <mergeCell ref="O210:R210"/>
    <mergeCell ref="S210:U210"/>
    <mergeCell ref="V210:Z210"/>
    <mergeCell ref="AB210:AC210"/>
    <mergeCell ref="AE210:AF210"/>
    <mergeCell ref="AL210:AY210"/>
    <mergeCell ref="AZ210:BC210"/>
    <mergeCell ref="BD210:BF210"/>
    <mergeCell ref="BG210:BK210"/>
    <mergeCell ref="BM210:BN210"/>
    <mergeCell ref="BP210:BQ210"/>
    <mergeCell ref="A211:N211"/>
    <mergeCell ref="O211:R211"/>
    <mergeCell ref="S211:U211"/>
    <mergeCell ref="V211:Z211"/>
    <mergeCell ref="AB211:AC211"/>
    <mergeCell ref="AE211:AF211"/>
    <mergeCell ref="AL211:AY211"/>
    <mergeCell ref="AZ211:BC211"/>
    <mergeCell ref="BD211:BF211"/>
    <mergeCell ref="BG211:BK211"/>
    <mergeCell ref="BM211:BN211"/>
    <mergeCell ref="BP211:BQ211"/>
    <mergeCell ref="A212:N212"/>
    <mergeCell ref="O212:R212"/>
    <mergeCell ref="S212:U212"/>
    <mergeCell ref="V212:Z212"/>
    <mergeCell ref="AB212:AC212"/>
    <mergeCell ref="AE212:AF212"/>
    <mergeCell ref="AL212:AY212"/>
    <mergeCell ref="AZ212:BC212"/>
    <mergeCell ref="BD212:BF212"/>
    <mergeCell ref="BG212:BK212"/>
    <mergeCell ref="BM212:BN212"/>
    <mergeCell ref="BP212:BQ212"/>
    <mergeCell ref="A213:R213"/>
    <mergeCell ref="S213:U213"/>
    <mergeCell ref="V213:Z213"/>
    <mergeCell ref="AB213:AC213"/>
    <mergeCell ref="AE213:AF213"/>
    <mergeCell ref="AL213:BC213"/>
    <mergeCell ref="BD213:BF213"/>
    <mergeCell ref="BG213:BK213"/>
    <mergeCell ref="BM213:BN213"/>
    <mergeCell ref="BP213:BQ213"/>
    <mergeCell ref="A214:R214"/>
    <mergeCell ref="S214:U214"/>
    <mergeCell ref="V214:Z214"/>
    <mergeCell ref="AB214:AC214"/>
    <mergeCell ref="AE214:AF214"/>
    <mergeCell ref="AL214:BC214"/>
    <mergeCell ref="BD214:BF214"/>
    <mergeCell ref="BG214:BK214"/>
    <mergeCell ref="BM214:BN214"/>
    <mergeCell ref="BP214:BQ214"/>
    <mergeCell ref="A215:N215"/>
    <mergeCell ref="O215:R215"/>
    <mergeCell ref="S215:U215"/>
    <mergeCell ref="V215:Z215"/>
    <mergeCell ref="AB215:AC215"/>
    <mergeCell ref="AE215:AF215"/>
    <mergeCell ref="AL215:AY215"/>
    <mergeCell ref="AZ215:BC215"/>
    <mergeCell ref="BD215:BF215"/>
    <mergeCell ref="BG215:BK215"/>
    <mergeCell ref="BM215:BN215"/>
    <mergeCell ref="BP215:BQ215"/>
    <mergeCell ref="A216:N216"/>
    <mergeCell ref="O216:R216"/>
    <mergeCell ref="S216:U216"/>
    <mergeCell ref="V216:Z216"/>
    <mergeCell ref="AB216:AC216"/>
    <mergeCell ref="AE216:AF216"/>
    <mergeCell ref="AL216:AY216"/>
    <mergeCell ref="AZ216:BC216"/>
    <mergeCell ref="BD216:BF216"/>
    <mergeCell ref="BG216:BK216"/>
    <mergeCell ref="BM216:BN216"/>
    <mergeCell ref="BP216:BQ216"/>
    <mergeCell ref="A217:R217"/>
    <mergeCell ref="S217:U217"/>
    <mergeCell ref="V217:Z217"/>
    <mergeCell ref="AB217:AC217"/>
    <mergeCell ref="AE217:AF217"/>
    <mergeCell ref="AL217:BC217"/>
    <mergeCell ref="BD217:BF217"/>
    <mergeCell ref="BG217:BK217"/>
    <mergeCell ref="BM217:BN217"/>
    <mergeCell ref="BP217:BQ217"/>
    <mergeCell ref="A218:R218"/>
    <mergeCell ref="S218:U218"/>
    <mergeCell ref="V218:Z218"/>
    <mergeCell ref="AB218:AC218"/>
    <mergeCell ref="AE218:AF218"/>
    <mergeCell ref="AL218:BC218"/>
    <mergeCell ref="BD218:BF218"/>
    <mergeCell ref="BG218:BK218"/>
    <mergeCell ref="BM218:BN218"/>
    <mergeCell ref="BP218:BQ218"/>
    <mergeCell ref="A219:N219"/>
    <mergeCell ref="O219:R219"/>
    <mergeCell ref="S219:U219"/>
    <mergeCell ref="V219:Z219"/>
    <mergeCell ref="AB219:AC219"/>
    <mergeCell ref="AE219:AF219"/>
    <mergeCell ref="AL219:AY219"/>
    <mergeCell ref="AZ219:BC219"/>
    <mergeCell ref="BD219:BF219"/>
    <mergeCell ref="BG219:BK219"/>
    <mergeCell ref="BM219:BN219"/>
    <mergeCell ref="BP219:BQ219"/>
    <mergeCell ref="A220:R220"/>
    <mergeCell ref="S220:U220"/>
    <mergeCell ref="V220:Z220"/>
    <mergeCell ref="AB220:AC220"/>
    <mergeCell ref="AE220:AF220"/>
    <mergeCell ref="AL220:BC220"/>
    <mergeCell ref="BD220:BF220"/>
    <mergeCell ref="BG220:BK220"/>
    <mergeCell ref="BM220:BN220"/>
    <mergeCell ref="BP220:BQ220"/>
    <mergeCell ref="A221:N221"/>
    <mergeCell ref="O221:R221"/>
    <mergeCell ref="S221:U221"/>
    <mergeCell ref="V221:Z221"/>
    <mergeCell ref="AB221:AC221"/>
    <mergeCell ref="AE221:AF221"/>
    <mergeCell ref="AL221:AY221"/>
    <mergeCell ref="AZ221:BC221"/>
    <mergeCell ref="BD221:BF221"/>
    <mergeCell ref="BG221:BK221"/>
    <mergeCell ref="BM221:BN221"/>
    <mergeCell ref="BP221:BQ221"/>
    <mergeCell ref="A222:R222"/>
    <mergeCell ref="S222:U222"/>
    <mergeCell ref="V222:Z222"/>
    <mergeCell ref="AB222:AC222"/>
    <mergeCell ref="AE222:AF222"/>
    <mergeCell ref="AL222:BC222"/>
    <mergeCell ref="BD222:BF222"/>
    <mergeCell ref="BG222:BK222"/>
    <mergeCell ref="BM222:BN222"/>
    <mergeCell ref="BP222:BQ222"/>
    <mergeCell ref="A223:N223"/>
    <mergeCell ref="O223:R223"/>
    <mergeCell ref="S223:U223"/>
    <mergeCell ref="V223:Z223"/>
    <mergeCell ref="AB223:AC223"/>
    <mergeCell ref="AE223:AF223"/>
    <mergeCell ref="AL223:AY223"/>
    <mergeCell ref="AZ223:BC223"/>
    <mergeCell ref="BD223:BF223"/>
    <mergeCell ref="BG223:BK223"/>
    <mergeCell ref="BM223:BN223"/>
    <mergeCell ref="BP223:BQ223"/>
    <mergeCell ref="A224:N224"/>
    <mergeCell ref="O224:R224"/>
    <mergeCell ref="S224:U224"/>
    <mergeCell ref="V224:Z224"/>
    <mergeCell ref="AB224:AC224"/>
    <mergeCell ref="AE224:AF224"/>
    <mergeCell ref="AL224:AY224"/>
    <mergeCell ref="AZ224:BC224"/>
    <mergeCell ref="BD224:BF224"/>
    <mergeCell ref="BG224:BK224"/>
    <mergeCell ref="BM224:BN224"/>
    <mergeCell ref="BP224:BQ224"/>
    <mergeCell ref="A225:N225"/>
    <mergeCell ref="O225:R225"/>
    <mergeCell ref="S225:U225"/>
    <mergeCell ref="V225:Z225"/>
    <mergeCell ref="AB225:AC225"/>
    <mergeCell ref="AE225:AF225"/>
    <mergeCell ref="AL225:AY225"/>
    <mergeCell ref="AZ225:BC225"/>
    <mergeCell ref="BD225:BF225"/>
    <mergeCell ref="BG225:BK225"/>
    <mergeCell ref="BM225:BN225"/>
    <mergeCell ref="BP225:BQ225"/>
    <mergeCell ref="A226:N226"/>
    <mergeCell ref="O226:R226"/>
    <mergeCell ref="S226:U226"/>
    <mergeCell ref="V226:Z226"/>
    <mergeCell ref="AB226:AC226"/>
    <mergeCell ref="AE226:AF226"/>
    <mergeCell ref="AL226:AY226"/>
    <mergeCell ref="AZ226:BC226"/>
    <mergeCell ref="BD226:BF226"/>
    <mergeCell ref="BG226:BK226"/>
    <mergeCell ref="BM226:BN226"/>
    <mergeCell ref="BP226:BQ226"/>
    <mergeCell ref="A227:N227"/>
    <mergeCell ref="O227:R227"/>
    <mergeCell ref="S227:U227"/>
    <mergeCell ref="V227:Z227"/>
    <mergeCell ref="AB227:AC227"/>
    <mergeCell ref="AE227:AF227"/>
    <mergeCell ref="AL227:AY227"/>
    <mergeCell ref="AZ227:BC227"/>
    <mergeCell ref="BD227:BF227"/>
    <mergeCell ref="BG227:BK227"/>
    <mergeCell ref="BM227:BN227"/>
    <mergeCell ref="A228:R228"/>
    <mergeCell ref="S228:U228"/>
    <mergeCell ref="V228:Z228"/>
    <mergeCell ref="AB228:AC228"/>
    <mergeCell ref="AE228:AF228"/>
    <mergeCell ref="AL228:BC228"/>
    <mergeCell ref="BD228:BF228"/>
    <mergeCell ref="BG228:BK228"/>
    <mergeCell ref="BM228:BN228"/>
    <mergeCell ref="BP228:BQ228"/>
    <mergeCell ref="A229:N229"/>
    <mergeCell ref="O229:R229"/>
    <mergeCell ref="S229:U229"/>
    <mergeCell ref="V229:Z229"/>
    <mergeCell ref="AB229:AC229"/>
    <mergeCell ref="AE229:AF229"/>
    <mergeCell ref="AL229:AY229"/>
    <mergeCell ref="AZ229:BC229"/>
    <mergeCell ref="BD229:BF229"/>
    <mergeCell ref="BG229:BK229"/>
    <mergeCell ref="BM229:BN229"/>
    <mergeCell ref="BP229:BQ229"/>
    <mergeCell ref="A230:N230"/>
    <mergeCell ref="O230:R230"/>
    <mergeCell ref="S230:U230"/>
    <mergeCell ref="V230:Z230"/>
    <mergeCell ref="AB230:AC230"/>
    <mergeCell ref="AE230:AF230"/>
    <mergeCell ref="AL230:AY230"/>
    <mergeCell ref="AZ230:BC230"/>
    <mergeCell ref="BD230:BF230"/>
    <mergeCell ref="BG230:BK230"/>
    <mergeCell ref="BM230:BN230"/>
    <mergeCell ref="BP230:BQ230"/>
    <mergeCell ref="A231:R231"/>
    <mergeCell ref="S231:U231"/>
    <mergeCell ref="V231:Z231"/>
    <mergeCell ref="AB231:AC231"/>
    <mergeCell ref="AE231:AF231"/>
    <mergeCell ref="AL231:BC231"/>
    <mergeCell ref="BD231:BF231"/>
    <mergeCell ref="BG231:BK231"/>
    <mergeCell ref="BM231:BN231"/>
    <mergeCell ref="BP231:BQ231"/>
    <mergeCell ref="A232:N232"/>
    <mergeCell ref="O232:R232"/>
    <mergeCell ref="S232:U232"/>
    <mergeCell ref="V232:Z232"/>
    <mergeCell ref="AB232:AC232"/>
    <mergeCell ref="AE232:AF232"/>
    <mergeCell ref="AL232:AY232"/>
    <mergeCell ref="AZ232:BC232"/>
    <mergeCell ref="BD232:BF232"/>
    <mergeCell ref="BG232:BK232"/>
    <mergeCell ref="BM232:BN232"/>
    <mergeCell ref="BP232:BQ232"/>
    <mergeCell ref="A233:N233"/>
    <mergeCell ref="O233:R233"/>
    <mergeCell ref="S233:U233"/>
    <mergeCell ref="V233:Z233"/>
    <mergeCell ref="AB233:AC233"/>
    <mergeCell ref="AE233:AF233"/>
    <mergeCell ref="AL233:AY233"/>
    <mergeCell ref="AZ233:BC233"/>
    <mergeCell ref="BD233:BF233"/>
    <mergeCell ref="BG233:BK233"/>
    <mergeCell ref="BM233:BN233"/>
    <mergeCell ref="BP233:BQ233"/>
    <mergeCell ref="A234:N234"/>
    <mergeCell ref="O234:R234"/>
    <mergeCell ref="S234:U234"/>
    <mergeCell ref="V234:Z234"/>
    <mergeCell ref="AB234:AC234"/>
    <mergeCell ref="AE234:AF234"/>
    <mergeCell ref="AL234:AY234"/>
    <mergeCell ref="AZ234:BC234"/>
    <mergeCell ref="BD234:BF234"/>
    <mergeCell ref="BG234:BK234"/>
    <mergeCell ref="BM234:BN234"/>
    <mergeCell ref="BP234:BQ234"/>
  </mergeCells>
  <pageMargins left="0.7" right="0.7" top="0.75" bottom="0.75" header="0.3" footer="0.3"/>
  <pageSetup paperSize="9" firstPageNumber="214748364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Aser</dc:creator>
  <cp:keywords/>
  <dc:description/>
  <cp:lastModifiedBy>User</cp:lastModifiedBy>
  <cp:revision>14</cp:revision>
  <cp:lastPrinted>2024-09-04T13:18:23Z</cp:lastPrinted>
  <dcterms:created xsi:type="dcterms:W3CDTF">2018-03-03T13:14:00Z</dcterms:created>
  <dcterms:modified xsi:type="dcterms:W3CDTF">2024-09-04T13:18:33Z</dcterms:modified>
</cp:coreProperties>
</file>